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Desktop\SVB-Gremium\1_Gesamtlisten_SVB 2025\"/>
    </mc:Choice>
  </mc:AlternateContent>
  <xr:revisionPtr revIDLastSave="0" documentId="13_ncr:1_{6431C32C-BF28-46F7-8DFB-07C106A0B94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1" l="1"/>
  <c r="P109" i="1" l="1"/>
  <c r="P96" i="1" l="1"/>
  <c r="P85" i="1" l="1"/>
  <c r="P76" i="1" l="1"/>
  <c r="P102" i="1"/>
  <c r="P15" i="1" l="1"/>
  <c r="P80" i="1"/>
  <c r="P79" i="1"/>
  <c r="P11" i="1" l="1"/>
  <c r="P73" i="1" l="1"/>
  <c r="P68" i="1" l="1"/>
  <c r="P62" i="1" l="1"/>
  <c r="P49" i="1" l="1"/>
  <c r="P46" i="1" l="1"/>
  <c r="P42" i="1" l="1"/>
  <c r="P37" i="1" l="1"/>
  <c r="P32" i="1" l="1"/>
  <c r="P31" i="1" l="1"/>
  <c r="P27" i="1" l="1"/>
  <c r="P18" i="1" l="1"/>
  <c r="P17" i="1" l="1"/>
  <c r="P110" i="1" s="1"/>
</calcChain>
</file>

<file path=xl/sharedStrings.xml><?xml version="1.0" encoding="utf-8"?>
<sst xmlns="http://schemas.openxmlformats.org/spreadsheetml/2006/main" count="638" uniqueCount="143">
  <si>
    <t>Kategorie</t>
  </si>
  <si>
    <t>Stufe (1,2,3)
lt. VwV</t>
  </si>
  <si>
    <t>Maßnahme</t>
  </si>
  <si>
    <t xml:space="preserve">Anzahl Monate </t>
  </si>
  <si>
    <t>VZÄ-Anteil</t>
  </si>
  <si>
    <t>Wertig-keit</t>
  </si>
  <si>
    <t>Summe
Personal (E*)</t>
  </si>
  <si>
    <t>Kategorie
Hiwi</t>
  </si>
  <si>
    <t>Hiwi-Std. 
pro Monat</t>
  </si>
  <si>
    <t>Summe
Hiwi</t>
  </si>
  <si>
    <t>Summe Hiwi</t>
  </si>
  <si>
    <t>Mittel</t>
  </si>
  <si>
    <t>Jan.-Mrz. 2025</t>
  </si>
  <si>
    <t>Apr.-Dez. 2025</t>
  </si>
  <si>
    <t>Kostenstelle</t>
  </si>
  <si>
    <t>Einrichtung</t>
  </si>
  <si>
    <t>Bewilligungssumme pro Einrichtung</t>
  </si>
  <si>
    <t>Zeitraum 1.1.2025 bis 31.12.2025</t>
  </si>
  <si>
    <t>Gesamtliste zentraler Projektwettbewerb 2025</t>
  </si>
  <si>
    <t>Physikalisches Institut</t>
  </si>
  <si>
    <t>Personal</t>
  </si>
  <si>
    <t>Asynchroner Programmierkurs</t>
  </si>
  <si>
    <t>b) Hiwi FH,BCAb</t>
  </si>
  <si>
    <t/>
  </si>
  <si>
    <t>Unterstützung der Ex-o-Rep-Koordination</t>
  </si>
  <si>
    <t>c) stud. Hilfskraft</t>
  </si>
  <si>
    <t>Fakultätsverwaltung Rechtswissenschaftliche Fakultät</t>
  </si>
  <si>
    <t>Mentoring und Veranstaltungen</t>
  </si>
  <si>
    <t>a) Hiwi abg.HB</t>
  </si>
  <si>
    <t>Dekanat Rechtswissenschaftliche Fakultät</t>
  </si>
  <si>
    <t>Literaturmittel</t>
  </si>
  <si>
    <t>Erweiterung der Freiburger Sammlung grafischer Literatur (GraL) für Lehr- und Lernzwecke</t>
  </si>
  <si>
    <t>Romanisches Seminar, Geschäftsführung</t>
  </si>
  <si>
    <t>Institut für Soziologie</t>
  </si>
  <si>
    <t>E13</t>
  </si>
  <si>
    <t>Professur EMES</t>
  </si>
  <si>
    <t>Evaluierung/Erabeitung von Schnittstellen zur Kompatibilität mit Windows 11</t>
  </si>
  <si>
    <t>Evaluierung/Erarbeitung von Schnittstellen zur Kompatibilität mit Windows 11</t>
  </si>
  <si>
    <t>Unterstützung/Erstellung von "Getting Started Videos"</t>
  </si>
  <si>
    <t>Erstellung "Getting Started Videos"</t>
  </si>
  <si>
    <t>Koordinierung initiale Erstellung des Skripts und der Übung</t>
  </si>
  <si>
    <t>Koordinierung, Unterstützung der Veranstaltung, Ergänzung und Überarbeitung des Skripts</t>
  </si>
  <si>
    <t>Unterstützung bei der initialen Erstellung des Skripts</t>
  </si>
  <si>
    <t>Unterstützung bei der Veranstaltung, Erstellung des Skripts und des ILIAS Kurses</t>
  </si>
  <si>
    <t>Institut für Empirische Kulturwissenschaften</t>
  </si>
  <si>
    <t>Einführungstage, Unterstützung Vernetzung</t>
  </si>
  <si>
    <t>Unterstützung Studentische Diskussionsgruppe</t>
  </si>
  <si>
    <t>Mentorat</t>
  </si>
  <si>
    <t>Bibliothek im KG IV</t>
  </si>
  <si>
    <t>Sachmittel</t>
  </si>
  <si>
    <t>Samstagsöffnung der Bibliothek im KG IV von 10-20 Uhr mit Wachdienst</t>
  </si>
  <si>
    <t>Historisches Seminar/Philosophische Fakultät</t>
  </si>
  <si>
    <t>Unterstützung Studienprojekt</t>
  </si>
  <si>
    <t>Lehr- und Lernmaterialien (u.a. Digitalisate für Ausstellung, Quellenreader für Seminar, Werbematerial für Ausstellung, Material für Ausstellung)</t>
  </si>
  <si>
    <t>Historisches Seminar</t>
  </si>
  <si>
    <t>Honorar, 200€ / Person</t>
  </si>
  <si>
    <t>Reisekosten, 200€ / Person</t>
  </si>
  <si>
    <t>Übernachtungskosten, 95€ / Person</t>
  </si>
  <si>
    <t>Werbekosten</t>
  </si>
  <si>
    <t>Hilfskraft zur Unterstützung der Vortragsreihe</t>
  </si>
  <si>
    <t>Slavisches Seminar</t>
  </si>
  <si>
    <t>Lehrauftrag  2 SWS für Workshop KI und Machine learning in den historischen Textwissenschaften: Fokus Slavistik</t>
  </si>
  <si>
    <t>Werkvertrag für Aufbau E-Scriptorium-Instanz</t>
  </si>
  <si>
    <t>Scantent</t>
  </si>
  <si>
    <t>EDV-Hilfskräfte für Workshop 20 Stunden pro Monat 9 Monate</t>
  </si>
  <si>
    <t>University College Freiburg und Englisches Seminar</t>
  </si>
  <si>
    <t>Travel</t>
  </si>
  <si>
    <t>Accomodation (Maritim Hotel Stuttgart)</t>
  </si>
  <si>
    <t>Festival and other event tickets</t>
  </si>
  <si>
    <t>Unterstützung Verwaltung des Budgets</t>
  </si>
  <si>
    <t>E6</t>
  </si>
  <si>
    <t>Unterstützung Ausstellungsvorbereitung, Aufbau Online Lexikon</t>
  </si>
  <si>
    <t>Unterstützung Lehrvorbereitung, Organisation von Exkursion, Aufnahme Projektaktivitäten (Doku)</t>
  </si>
  <si>
    <t>Exkursion</t>
  </si>
  <si>
    <t>Übersetzung, Lektorat</t>
  </si>
  <si>
    <t>Honorar- Postproduktion-Dokumentarfilm</t>
  </si>
  <si>
    <t>Dienstreise-Archiv</t>
  </si>
  <si>
    <t>Universitätsbibliothek Freiburg</t>
  </si>
  <si>
    <t>Technische Ausstattung Medienzentrum</t>
  </si>
  <si>
    <t>Sendungen und Qualifizierung für Studierende bei uniFM</t>
  </si>
  <si>
    <t>E4</t>
  </si>
  <si>
    <t>Zentrum f. Schlüsselqualifikationen</t>
  </si>
  <si>
    <t>Planung, Entwicklung und Umsetzung des Moduls</t>
  </si>
  <si>
    <t>Reisekosten FR-KA, 8 Fahrten hin und zurück zur Durchführung Modul (2x Zwei-Tages-Workshops)</t>
  </si>
  <si>
    <t>Literatur und Lehrmaterialien</t>
  </si>
  <si>
    <t>Überführung von PERMAkompetent in OER-Format</t>
  </si>
  <si>
    <t>Unterstützung bei Umwandlung PERMAkompetent in OER-Format</t>
  </si>
  <si>
    <t>Infrastrukturell erforderliche Sachmittel (Softwarelizenzen, ext. Unterstützung durch Firmen/Freiberufler*innen für Erstellung von OER-/E-Learningformaten)</t>
  </si>
  <si>
    <t>ZAG Abt. Gender Studies</t>
  </si>
  <si>
    <t>Exkursion - Reisekosten</t>
  </si>
  <si>
    <t>Exkursion - Übernachtungskosten</t>
  </si>
  <si>
    <t>Unterstützung Lehrvorbereitung und -durchführung</t>
  </si>
  <si>
    <t>Anna Sator Koordination des Seminars und Ko-Planung+Durchführung</t>
  </si>
  <si>
    <t>HSG Plurale Ökonomik Freiburg</t>
  </si>
  <si>
    <t>Projektkoordination</t>
  </si>
  <si>
    <t xml:space="preserve">Werbung </t>
  </si>
  <si>
    <t>Lehrauftrag mit Reisekosten und Honorare</t>
  </si>
  <si>
    <t>Physikdidaktische Lehrvideos von Studierenden für Studierende</t>
  </si>
  <si>
    <t>IAW, Abt. Klassische Archäologie</t>
  </si>
  <si>
    <t xml:space="preserve">5 Stehpultaufsätze </t>
  </si>
  <si>
    <t>8 Ergonomische Sitzkissen</t>
  </si>
  <si>
    <t xml:space="preserve">12 Buchständer </t>
  </si>
  <si>
    <t xml:space="preserve">Kunstgeschichtliches Institut </t>
  </si>
  <si>
    <t xml:space="preserve">Ringvorlesung WS 2024/25 BerufsBilder </t>
  </si>
  <si>
    <t>Projektkoordinator / wissenschaftlicher Leiter</t>
  </si>
  <si>
    <t>E13Ü</t>
  </si>
  <si>
    <t>Lehr- und Anschauungsmaterialien, Lebensmittel für Unterrichtseinheiten</t>
  </si>
  <si>
    <t>Lehrküchenmiete während Projektdauer, Lehrküchenpersonal inkl Koch, Lebensmittel - Festpreis Pauschal</t>
  </si>
  <si>
    <t>Unizentrum Naturheilkunde an der Klinik für Innere Med. II</t>
  </si>
  <si>
    <t>Institut der Ethnologie</t>
  </si>
  <si>
    <t>Workshop Theorieteil</t>
  </si>
  <si>
    <t>E11</t>
  </si>
  <si>
    <t>Workshop Praxisteil</t>
  </si>
  <si>
    <t>Koordination und Organisation student. Stellen</t>
  </si>
  <si>
    <t>bürokratische Leitung</t>
  </si>
  <si>
    <t>E10</t>
  </si>
  <si>
    <t>Fahrtkosten</t>
  </si>
  <si>
    <t>Übernachtungskosten</t>
  </si>
  <si>
    <t>Kurse Medienservice</t>
  </si>
  <si>
    <t>Workshop für alle</t>
  </si>
  <si>
    <t>Webseite</t>
  </si>
  <si>
    <t xml:space="preserve">Fortbildungen </t>
  </si>
  <si>
    <t>Wöchentliche Sitzungen: Moderationskoffer, Pinnboard, Verpflegung und co</t>
  </si>
  <si>
    <t>Abt. für Provinzialrömische Archäologie</t>
  </si>
  <si>
    <t>Projektleitungsstelle 50% TV-L 9b Stufe 1</t>
  </si>
  <si>
    <t>E9b</t>
  </si>
  <si>
    <t>Wissenschaftliche Hilfskräfte</t>
  </si>
  <si>
    <t>Studentische Hilfskräfte</t>
  </si>
  <si>
    <t>Flugdrohne DJI Mavic
Inkl. Zubehör</t>
  </si>
  <si>
    <t>GPS-Rover Emlid Reach RX
Inkl. Zubehör</t>
  </si>
  <si>
    <t>Anfahrskosten</t>
  </si>
  <si>
    <t>Professur Geologie</t>
  </si>
  <si>
    <t>Investitionen</t>
  </si>
  <si>
    <t>DJI Matrice 350 RTK Drone (ink. 19% tax)</t>
  </si>
  <si>
    <t>DJI Zenmuse L2 Lidar (ink. 19% tax)</t>
  </si>
  <si>
    <t>DJI Zenmuse H20  Kamera (ink. 19% tax)</t>
  </si>
  <si>
    <t>Drone Akku (x4) (ink. 19% tax)</t>
  </si>
  <si>
    <t>Versand- und Verpackungskosten</t>
  </si>
  <si>
    <t>DJI Terra educational licenses</t>
  </si>
  <si>
    <t>Metashape software perpetual license (x1) (ohne Tax)</t>
  </si>
  <si>
    <t>in Absprache mit Antragsteller Staffelung und Änderung vorgenommen</t>
  </si>
  <si>
    <t>Warten auf AW</t>
  </si>
  <si>
    <t>Projektdurchführung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</si>
</sst>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"/>
    <numFmt numFmtId="165" formatCode="0&quot; Std./Monat&quot;"/>
    <numFmt numFmtId="166" formatCode="#,##0.00&quot; €&quot;"/>
    <numFmt numFmtId="167" formatCode="0\ &quot;Std./Monat&quot;"/>
    <numFmt numFmtId="168" formatCode="#,##0.00\ &quot;€&quot;"/>
    <numFmt numFmtId="169" formatCode="_-* #,##0.00\ [$€-407]_-;\-* #,##0.00\ [$€-407]_-;_-* &quot;-&quot;??\ [$€-407]_-;_-@_-"/>
    <numFmt numFmtId="170" formatCode="_-* #,##0.00\ [$€-407]_-;\-* #,##0.00\ [$€-407]_-;_-* \-??\ [$€-407]_-;_-@_-"/>
    <numFmt numFmtId="171" formatCode="_-* #,##0.00\ [$€-407]_-;\-* #,##0.00\ [$€-407]_-;_-* &quot;-&quot;??\ [$€-407]_-;_-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C6D9F1"/>
        <bgColor rgb="FFB9CDE5"/>
      </patternFill>
    </fill>
    <fill>
      <patternFill patternType="solid">
        <fgColor rgb="FFC5D9F1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C6D9F0"/>
        <bgColor rgb="FFC6D9F0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33CC"/>
        <bgColor rgb="FF000000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9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74">
    <xf numFmtId="0" fontId="0" fillId="0" borderId="0" xfId="0"/>
    <xf numFmtId="0" fontId="2" fillId="2" borderId="1" xfId="1" applyFont="1" applyBorder="1" applyAlignment="1" applyProtection="1">
      <alignment horizontal="center"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2" fillId="2" borderId="3" xfId="1" applyFont="1" applyBorder="1" applyAlignment="1" applyProtection="1">
      <alignment horizontal="center" vertical="center" wrapText="1"/>
    </xf>
    <xf numFmtId="0" fontId="2" fillId="2" borderId="4" xfId="1" applyFont="1" applyBorder="1" applyAlignment="1" applyProtection="1">
      <alignment horizontal="center" vertical="center" wrapText="1"/>
    </xf>
    <xf numFmtId="0" fontId="2" fillId="2" borderId="5" xfId="1" applyFont="1" applyBorder="1" applyAlignment="1" applyProtection="1">
      <alignment horizontal="center" vertical="center" wrapText="1"/>
    </xf>
    <xf numFmtId="0" fontId="2" fillId="2" borderId="6" xfId="1" applyFont="1" applyBorder="1" applyAlignment="1" applyProtection="1">
      <alignment horizontal="center" vertical="center" wrapText="1"/>
    </xf>
    <xf numFmtId="0" fontId="2" fillId="2" borderId="7" xfId="1" applyFont="1" applyBorder="1" applyAlignment="1" applyProtection="1">
      <alignment horizontal="center" vertical="center" wrapText="1"/>
    </xf>
    <xf numFmtId="0" fontId="2" fillId="2" borderId="8" xfId="1" applyFont="1" applyBorder="1" applyAlignment="1" applyProtection="1">
      <alignment horizontal="center" vertical="center" wrapText="1"/>
    </xf>
    <xf numFmtId="0" fontId="2" fillId="2" borderId="9" xfId="1" applyFont="1" applyBorder="1" applyAlignment="1" applyProtection="1">
      <alignment horizontal="center" vertical="center" wrapText="1"/>
    </xf>
    <xf numFmtId="0" fontId="2" fillId="2" borderId="11" xfId="1" applyFont="1" applyBorder="1" applyAlignment="1" applyProtection="1">
      <alignment horizontal="center" vertical="center" wrapText="1"/>
    </xf>
    <xf numFmtId="0" fontId="2" fillId="2" borderId="12" xfId="1" applyFont="1" applyBorder="1" applyAlignment="1" applyProtection="1">
      <alignment horizontal="center" vertical="center" wrapText="1"/>
    </xf>
    <xf numFmtId="0" fontId="2" fillId="2" borderId="13" xfId="1" applyFont="1" applyBorder="1" applyAlignment="1" applyProtection="1">
      <alignment horizontal="center" vertical="center" wrapText="1"/>
    </xf>
    <xf numFmtId="0" fontId="2" fillId="2" borderId="14" xfId="1" applyFont="1" applyBorder="1" applyAlignment="1" applyProtection="1">
      <alignment horizontal="center" vertical="center" wrapText="1"/>
    </xf>
    <xf numFmtId="0" fontId="2" fillId="2" borderId="15" xfId="1" applyFont="1" applyBorder="1" applyAlignment="1" applyProtection="1">
      <alignment horizontal="center" vertical="center" wrapText="1"/>
    </xf>
    <xf numFmtId="0" fontId="2" fillId="2" borderId="16" xfId="1" applyFont="1" applyBorder="1" applyAlignment="1" applyProtection="1">
      <alignment horizontal="center" vertical="center" wrapText="1"/>
    </xf>
    <xf numFmtId="0" fontId="4" fillId="0" borderId="13" xfId="0" applyFont="1" applyBorder="1"/>
    <xf numFmtId="0" fontId="4" fillId="0" borderId="15" xfId="0" applyFont="1" applyBorder="1"/>
    <xf numFmtId="0" fontId="4" fillId="0" borderId="17" xfId="0" applyFont="1" applyBorder="1"/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164" fontId="5" fillId="0" borderId="15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Border="1" applyAlignment="1" applyProtection="1">
      <alignment horizontal="right" vertical="center"/>
      <protection locked="0"/>
    </xf>
    <xf numFmtId="49" fontId="5" fillId="0" borderId="13" xfId="0" applyNumberFormat="1" applyFont="1" applyBorder="1" applyAlignment="1" applyProtection="1">
      <alignment horizontal="center" vertical="center" wrapText="1"/>
      <protection locked="0"/>
    </xf>
    <xf numFmtId="4" fontId="5" fillId="4" borderId="13" xfId="0" applyNumberFormat="1" applyFont="1" applyFill="1" applyBorder="1" applyAlignment="1">
      <alignment horizontal="right" vertical="center"/>
    </xf>
    <xf numFmtId="4" fontId="5" fillId="0" borderId="14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8" fontId="5" fillId="4" borderId="13" xfId="0" applyNumberFormat="1" applyFont="1" applyFill="1" applyBorder="1" applyAlignment="1">
      <alignment horizontal="center" vertical="center"/>
    </xf>
    <xf numFmtId="167" fontId="5" fillId="0" borderId="13" xfId="0" applyNumberFormat="1" applyFont="1" applyBorder="1" applyAlignment="1" applyProtection="1">
      <alignment horizontal="center" vertical="center"/>
      <protection locked="0"/>
    </xf>
    <xf numFmtId="168" fontId="4" fillId="0" borderId="17" xfId="0" applyNumberFormat="1" applyFont="1" applyBorder="1"/>
    <xf numFmtId="169" fontId="5" fillId="0" borderId="16" xfId="0" applyNumberFormat="1" applyFont="1" applyBorder="1" applyAlignment="1" applyProtection="1">
      <alignment horizontal="center" vertical="center"/>
      <protection locked="0"/>
    </xf>
    <xf numFmtId="1" fontId="5" fillId="0" borderId="11" xfId="0" applyNumberFormat="1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>
      <alignment horizontal="left" vertical="center"/>
    </xf>
    <xf numFmtId="169" fontId="5" fillId="0" borderId="14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left"/>
    </xf>
    <xf numFmtId="4" fontId="5" fillId="3" borderId="13" xfId="0" applyNumberFormat="1" applyFont="1" applyFill="1" applyBorder="1" applyAlignment="1">
      <alignment horizontal="right" vertical="center"/>
    </xf>
    <xf numFmtId="165" fontId="5" fillId="0" borderId="15" xfId="0" applyNumberFormat="1" applyFont="1" applyBorder="1" applyAlignment="1" applyProtection="1">
      <alignment horizontal="center" vertical="center"/>
      <protection locked="0"/>
    </xf>
    <xf numFmtId="166" fontId="5" fillId="3" borderId="13" xfId="0" applyNumberFormat="1" applyFont="1" applyFill="1" applyBorder="1" applyAlignment="1">
      <alignment horizontal="center" vertical="center"/>
    </xf>
    <xf numFmtId="166" fontId="5" fillId="3" borderId="15" xfId="0" applyNumberFormat="1" applyFont="1" applyFill="1" applyBorder="1" applyAlignment="1">
      <alignment horizontal="center" vertical="center"/>
    </xf>
    <xf numFmtId="165" fontId="5" fillId="0" borderId="13" xfId="0" applyNumberFormat="1" applyFont="1" applyBorder="1" applyAlignment="1" applyProtection="1">
      <alignment horizontal="center" vertical="center"/>
      <protection locked="0"/>
    </xf>
    <xf numFmtId="170" fontId="5" fillId="0" borderId="16" xfId="0" applyNumberFormat="1" applyFont="1" applyBorder="1" applyAlignment="1" applyProtection="1">
      <alignment horizontal="center" vertical="center"/>
      <protection locked="0"/>
    </xf>
    <xf numFmtId="49" fontId="7" fillId="0" borderId="13" xfId="0" applyNumberFormat="1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0" fontId="2" fillId="2" borderId="19" xfId="1" applyFont="1" applyBorder="1" applyAlignment="1" applyProtection="1">
      <alignment horizontal="center" vertical="center" wrapText="1"/>
    </xf>
    <xf numFmtId="0" fontId="2" fillId="2" borderId="20" xfId="1" applyFont="1" applyBorder="1" applyAlignment="1" applyProtection="1">
      <alignment horizontal="center" vertical="center" wrapText="1"/>
    </xf>
    <xf numFmtId="0" fontId="2" fillId="2" borderId="17" xfId="1" applyFont="1" applyBorder="1" applyAlignment="1" applyProtection="1">
      <alignment horizontal="center" vertical="center" wrapText="1"/>
    </xf>
    <xf numFmtId="1" fontId="5" fillId="0" borderId="20" xfId="0" applyNumberFormat="1" applyFont="1" applyBorder="1" applyAlignment="1" applyProtection="1">
      <alignment horizontal="left" vertical="center"/>
      <protection locked="0"/>
    </xf>
    <xf numFmtId="0" fontId="4" fillId="5" borderId="17" xfId="0" applyFont="1" applyFill="1" applyBorder="1"/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4" xfId="2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164" fontId="5" fillId="0" borderId="9" xfId="0" applyNumberFormat="1" applyFont="1" applyBorder="1" applyAlignment="1" applyProtection="1">
      <alignment horizontal="right" vertical="center"/>
      <protection locked="0"/>
    </xf>
    <xf numFmtId="4" fontId="5" fillId="0" borderId="7" xfId="0" applyNumberFormat="1" applyFont="1" applyBorder="1" applyAlignment="1" applyProtection="1">
      <alignment horizontal="right" vertical="center"/>
      <protection locked="0"/>
    </xf>
    <xf numFmtId="49" fontId="5" fillId="0" borderId="7" xfId="0" applyNumberFormat="1" applyFont="1" applyBorder="1" applyAlignment="1" applyProtection="1">
      <alignment horizontal="center" vertical="center" wrapText="1"/>
      <protection locked="0"/>
    </xf>
    <xf numFmtId="4" fontId="5" fillId="4" borderId="7" xfId="0" applyNumberFormat="1" applyFont="1" applyFill="1" applyBorder="1" applyAlignment="1">
      <alignment horizontal="right" vertical="center"/>
    </xf>
    <xf numFmtId="4" fontId="5" fillId="0" borderId="8" xfId="0" applyNumberFormat="1" applyFont="1" applyBorder="1" applyAlignment="1" applyProtection="1">
      <alignment horizontal="center" vertical="center"/>
      <protection locked="0"/>
    </xf>
    <xf numFmtId="167" fontId="5" fillId="0" borderId="9" xfId="0" applyNumberFormat="1" applyFont="1" applyBorder="1" applyAlignment="1" applyProtection="1">
      <alignment horizontal="center" vertical="center"/>
      <protection locked="0"/>
    </xf>
    <xf numFmtId="168" fontId="5" fillId="4" borderId="7" xfId="0" applyNumberFormat="1" applyFont="1" applyFill="1" applyBorder="1" applyAlignment="1">
      <alignment horizontal="center" vertical="center"/>
    </xf>
    <xf numFmtId="0" fontId="4" fillId="0" borderId="9" xfId="0" applyFont="1" applyBorder="1"/>
    <xf numFmtId="168" fontId="4" fillId="0" borderId="20" xfId="0" applyNumberFormat="1" applyFont="1" applyBorder="1"/>
    <xf numFmtId="1" fontId="5" fillId="0" borderId="21" xfId="0" applyNumberFormat="1" applyFont="1" applyBorder="1" applyAlignment="1" applyProtection="1">
      <alignment horizontal="left" vertical="center"/>
      <protection locked="0"/>
    </xf>
    <xf numFmtId="1" fontId="5" fillId="0" borderId="22" xfId="0" applyNumberFormat="1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164" fontId="5" fillId="0" borderId="26" xfId="0" applyNumberFormat="1" applyFont="1" applyBorder="1" applyAlignment="1" applyProtection="1">
      <alignment horizontal="right" vertical="center"/>
      <protection locked="0"/>
    </xf>
    <xf numFmtId="4" fontId="5" fillId="0" borderId="24" xfId="0" applyNumberFormat="1" applyFont="1" applyBorder="1" applyAlignment="1" applyProtection="1">
      <alignment horizontal="right" vertical="center"/>
      <protection locked="0"/>
    </xf>
    <xf numFmtId="49" fontId="5" fillId="0" borderId="24" xfId="0" applyNumberFormat="1" applyFont="1" applyBorder="1" applyAlignment="1" applyProtection="1">
      <alignment horizontal="center" vertical="center" wrapText="1"/>
      <protection locked="0"/>
    </xf>
    <xf numFmtId="4" fontId="5" fillId="3" borderId="24" xfId="0" applyNumberFormat="1" applyFont="1" applyFill="1" applyBorder="1" applyAlignment="1">
      <alignment horizontal="right" vertical="center"/>
    </xf>
    <xf numFmtId="4" fontId="5" fillId="0" borderId="25" xfId="0" applyNumberFormat="1" applyFont="1" applyBorder="1" applyAlignment="1" applyProtection="1">
      <alignment horizontal="center" vertical="center"/>
      <protection locked="0"/>
    </xf>
    <xf numFmtId="165" fontId="5" fillId="0" borderId="24" xfId="0" applyNumberFormat="1" applyFont="1" applyBorder="1" applyAlignment="1" applyProtection="1">
      <alignment horizontal="center" vertical="center"/>
      <protection locked="0"/>
    </xf>
    <xf numFmtId="166" fontId="5" fillId="3" borderId="24" xfId="0" applyNumberFormat="1" applyFont="1" applyFill="1" applyBorder="1" applyAlignment="1">
      <alignment horizontal="center" vertical="center"/>
    </xf>
    <xf numFmtId="170" fontId="5" fillId="0" borderId="22" xfId="0" applyNumberFormat="1" applyFont="1" applyBorder="1" applyAlignment="1" applyProtection="1">
      <alignment horizontal="center" vertical="center"/>
      <protection locked="0"/>
    </xf>
    <xf numFmtId="4" fontId="5" fillId="4" borderId="24" xfId="0" applyNumberFormat="1" applyFont="1" applyFill="1" applyBorder="1" applyAlignment="1">
      <alignment horizontal="right" vertical="center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8" fontId="5" fillId="4" borderId="24" xfId="0" applyNumberFormat="1" applyFont="1" applyFill="1" applyBorder="1" applyAlignment="1">
      <alignment horizontal="center" vertical="center"/>
    </xf>
    <xf numFmtId="169" fontId="5" fillId="0" borderId="22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169" fontId="5" fillId="0" borderId="11" xfId="0" applyNumberFormat="1" applyFont="1" applyBorder="1" applyAlignment="1" applyProtection="1">
      <alignment horizontal="center" vertical="center"/>
      <protection locked="0"/>
    </xf>
    <xf numFmtId="0" fontId="4" fillId="0" borderId="26" xfId="0" applyFont="1" applyBorder="1"/>
    <xf numFmtId="0" fontId="4" fillId="0" borderId="20" xfId="0" applyFont="1" applyBorder="1" applyAlignment="1">
      <alignment horizontal="left" vertical="center"/>
    </xf>
    <xf numFmtId="1" fontId="5" fillId="0" borderId="27" xfId="0" applyNumberFormat="1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>
      <alignment vertical="center"/>
    </xf>
    <xf numFmtId="0" fontId="5" fillId="0" borderId="28" xfId="0" applyFont="1" applyBorder="1" applyAlignment="1" applyProtection="1">
      <alignment horizontal="left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64" fontId="5" fillId="0" borderId="31" xfId="0" applyNumberFormat="1" applyFont="1" applyBorder="1" applyAlignment="1" applyProtection="1">
      <alignment horizontal="right" vertical="center"/>
      <protection locked="0"/>
    </xf>
    <xf numFmtId="4" fontId="5" fillId="0" borderId="29" xfId="0" applyNumberFormat="1" applyFont="1" applyBorder="1" applyAlignment="1" applyProtection="1">
      <alignment horizontal="right" vertical="center"/>
      <protection locked="0"/>
    </xf>
    <xf numFmtId="49" fontId="5" fillId="0" borderId="29" xfId="0" applyNumberFormat="1" applyFont="1" applyBorder="1" applyAlignment="1" applyProtection="1">
      <alignment horizontal="center" vertical="center" wrapText="1"/>
      <protection locked="0"/>
    </xf>
    <xf numFmtId="4" fontId="5" fillId="4" borderId="29" xfId="0" applyNumberFormat="1" applyFont="1" applyFill="1" applyBorder="1" applyAlignment="1">
      <alignment horizontal="right" vertical="center"/>
    </xf>
    <xf numFmtId="4" fontId="5" fillId="0" borderId="30" xfId="0" applyNumberFormat="1" applyFont="1" applyBorder="1" applyAlignment="1" applyProtection="1">
      <alignment horizontal="center" vertical="center"/>
      <protection locked="0"/>
    </xf>
    <xf numFmtId="167" fontId="5" fillId="0" borderId="31" xfId="0" applyNumberFormat="1" applyFont="1" applyBorder="1" applyAlignment="1" applyProtection="1">
      <alignment horizontal="center" vertical="center"/>
      <protection locked="0"/>
    </xf>
    <xf numFmtId="168" fontId="5" fillId="4" borderId="29" xfId="0" applyNumberFormat="1" applyFont="1" applyFill="1" applyBorder="1" applyAlignment="1">
      <alignment horizontal="center" vertical="center"/>
    </xf>
    <xf numFmtId="169" fontId="5" fillId="0" borderId="32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/>
    <xf numFmtId="0" fontId="4" fillId="0" borderId="21" xfId="0" applyFont="1" applyBorder="1" applyAlignment="1">
      <alignment horizontal="left" vertical="center"/>
    </xf>
    <xf numFmtId="0" fontId="5" fillId="0" borderId="33" xfId="0" applyFont="1" applyBorder="1" applyAlignment="1" applyProtection="1">
      <alignment horizontal="left" vertical="center"/>
      <protection locked="0"/>
    </xf>
    <xf numFmtId="0" fontId="4" fillId="0" borderId="24" xfId="0" applyFont="1" applyBorder="1"/>
    <xf numFmtId="0" fontId="4" fillId="0" borderId="20" xfId="0" applyFont="1" applyBorder="1" applyAlignment="1">
      <alignment horizontal="left"/>
    </xf>
    <xf numFmtId="0" fontId="4" fillId="0" borderId="20" xfId="0" applyFont="1" applyBorder="1"/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29" xfId="2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>
      <alignment horizontal="left"/>
    </xf>
    <xf numFmtId="0" fontId="4" fillId="0" borderId="21" xfId="0" applyFont="1" applyBorder="1" applyAlignment="1">
      <alignment vertical="center"/>
    </xf>
    <xf numFmtId="0" fontId="4" fillId="0" borderId="21" xfId="0" applyFont="1" applyBorder="1"/>
    <xf numFmtId="0" fontId="5" fillId="0" borderId="25" xfId="2" applyFont="1" applyBorder="1" applyAlignment="1" applyProtection="1">
      <alignment horizontal="left" vertical="center" wrapText="1"/>
      <protection locked="0"/>
    </xf>
    <xf numFmtId="169" fontId="5" fillId="0" borderId="25" xfId="0" applyNumberFormat="1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left" vertical="center" wrapText="1"/>
      <protection locked="0"/>
    </xf>
    <xf numFmtId="49" fontId="7" fillId="0" borderId="7" xfId="0" applyNumberFormat="1" applyFont="1" applyBorder="1" applyAlignment="1" applyProtection="1">
      <alignment horizontal="center" vertical="center" wrapText="1"/>
      <protection locked="0"/>
    </xf>
    <xf numFmtId="0" fontId="4" fillId="5" borderId="20" xfId="0" applyFont="1" applyFill="1" applyBorder="1"/>
    <xf numFmtId="0" fontId="4" fillId="5" borderId="21" xfId="0" applyFont="1" applyFill="1" applyBorder="1"/>
    <xf numFmtId="0" fontId="4" fillId="0" borderId="27" xfId="0" applyFont="1" applyBorder="1" applyAlignment="1">
      <alignment horizontal="left"/>
    </xf>
    <xf numFmtId="0" fontId="4" fillId="0" borderId="27" xfId="0" applyFont="1" applyBorder="1"/>
    <xf numFmtId="0" fontId="5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 wrapText="1"/>
    </xf>
    <xf numFmtId="164" fontId="5" fillId="0" borderId="36" xfId="0" applyNumberFormat="1" applyFont="1" applyBorder="1" applyAlignment="1">
      <alignment horizontal="right" vertical="center"/>
    </xf>
    <xf numFmtId="4" fontId="5" fillId="0" borderId="35" xfId="0" applyNumberFormat="1" applyFont="1" applyBorder="1" applyAlignment="1">
      <alignment horizontal="right" vertical="center"/>
    </xf>
    <xf numFmtId="49" fontId="5" fillId="0" borderId="35" xfId="0" applyNumberFormat="1" applyFont="1" applyBorder="1" applyAlignment="1">
      <alignment horizontal="center" vertical="center" wrapText="1"/>
    </xf>
    <xf numFmtId="4" fontId="5" fillId="6" borderId="35" xfId="0" applyNumberFormat="1" applyFont="1" applyFill="1" applyBorder="1" applyAlignment="1">
      <alignment horizontal="right" vertical="center"/>
    </xf>
    <xf numFmtId="4" fontId="5" fillId="0" borderId="30" xfId="0" applyNumberFormat="1" applyFont="1" applyBorder="1" applyAlignment="1">
      <alignment horizontal="center" vertical="center"/>
    </xf>
    <xf numFmtId="167" fontId="5" fillId="0" borderId="36" xfId="0" applyNumberFormat="1" applyFont="1" applyBorder="1" applyAlignment="1">
      <alignment horizontal="center" vertical="center"/>
    </xf>
    <xf numFmtId="168" fontId="5" fillId="6" borderId="35" xfId="0" applyNumberFormat="1" applyFont="1" applyFill="1" applyBorder="1" applyAlignment="1">
      <alignment horizontal="center" vertical="center"/>
    </xf>
    <xf numFmtId="171" fontId="5" fillId="0" borderId="37" xfId="0" applyNumberFormat="1" applyFont="1" applyBorder="1" applyAlignment="1">
      <alignment horizontal="center" vertical="center"/>
    </xf>
    <xf numFmtId="171" fontId="4" fillId="7" borderId="27" xfId="0" applyNumberFormat="1" applyFont="1" applyFill="1" applyBorder="1"/>
    <xf numFmtId="169" fontId="4" fillId="7" borderId="21" xfId="0" applyNumberFormat="1" applyFont="1" applyFill="1" applyBorder="1"/>
    <xf numFmtId="168" fontId="4" fillId="7" borderId="21" xfId="0" applyNumberFormat="1" applyFont="1" applyFill="1" applyBorder="1"/>
    <xf numFmtId="168" fontId="4" fillId="7" borderId="27" xfId="0" applyNumberFormat="1" applyFont="1" applyFill="1" applyBorder="1"/>
    <xf numFmtId="0" fontId="5" fillId="0" borderId="0" xfId="0" applyFont="1" applyAlignment="1" applyProtection="1">
      <alignment vertical="center"/>
      <protection locked="0"/>
    </xf>
    <xf numFmtId="168" fontId="4" fillId="0" borderId="21" xfId="0" applyNumberFormat="1" applyFont="1" applyBorder="1"/>
    <xf numFmtId="168" fontId="0" fillId="0" borderId="0" xfId="0" applyNumberFormat="1"/>
    <xf numFmtId="8" fontId="0" fillId="0" borderId="0" xfId="0" applyNumberFormat="1"/>
    <xf numFmtId="0" fontId="0" fillId="5" borderId="0" xfId="0" applyFill="1"/>
    <xf numFmtId="0" fontId="5" fillId="0" borderId="26" xfId="0" applyFont="1" applyBorder="1" applyAlignment="1" applyProtection="1">
      <alignment horizontal="left" vertical="center" wrapText="1"/>
      <protection locked="0"/>
    </xf>
    <xf numFmtId="4" fontId="5" fillId="0" borderId="26" xfId="0" applyNumberFormat="1" applyFont="1" applyBorder="1" applyAlignment="1" applyProtection="1">
      <alignment horizontal="center" vertical="center"/>
      <protection locked="0"/>
    </xf>
    <xf numFmtId="169" fontId="5" fillId="0" borderId="38" xfId="0" applyNumberFormat="1" applyFont="1" applyBorder="1" applyAlignment="1" applyProtection="1">
      <alignment horizontal="center" vertical="center"/>
      <protection locked="0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4" fontId="5" fillId="0" borderId="7" xfId="0" applyNumberFormat="1" applyFont="1" applyBorder="1" applyAlignment="1" applyProtection="1">
      <alignment horizontal="center" vertical="center"/>
      <protection locked="0"/>
    </xf>
    <xf numFmtId="167" fontId="5" fillId="0" borderId="7" xfId="0" applyNumberFormat="1" applyFont="1" applyBorder="1" applyAlignment="1" applyProtection="1">
      <alignment horizontal="center" vertical="center"/>
      <protection locked="0"/>
    </xf>
    <xf numFmtId="4" fontId="5" fillId="0" borderId="2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/>
    <xf numFmtId="168" fontId="4" fillId="8" borderId="27" xfId="0" applyNumberFormat="1" applyFont="1" applyFill="1" applyBorder="1"/>
    <xf numFmtId="0" fontId="5" fillId="9" borderId="25" xfId="0" applyFont="1" applyFill="1" applyBorder="1" applyAlignment="1" applyProtection="1">
      <alignment horizontal="left" vertical="center" wrapText="1"/>
      <protection locked="0"/>
    </xf>
    <xf numFmtId="0" fontId="2" fillId="2" borderId="9" xfId="1" applyFont="1" applyBorder="1" applyAlignment="1" applyProtection="1">
      <alignment horizontal="center" vertical="center" wrapText="1"/>
    </xf>
    <xf numFmtId="0" fontId="2" fillId="2" borderId="10" xfId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0" fillId="9" borderId="0" xfId="0" applyFill="1" applyAlignment="1">
      <alignment horizontal="center"/>
    </xf>
    <xf numFmtId="0" fontId="4" fillId="10" borderId="20" xfId="0" applyFont="1" applyFill="1" applyBorder="1" applyAlignment="1">
      <alignment horizontal="left"/>
    </xf>
    <xf numFmtId="0" fontId="4" fillId="10" borderId="43" xfId="0" applyFont="1" applyFill="1" applyBorder="1" applyAlignment="1">
      <alignment horizontal="left"/>
    </xf>
    <xf numFmtId="0" fontId="4" fillId="10" borderId="43" xfId="0" applyFont="1" applyFill="1" applyBorder="1"/>
    <xf numFmtId="0" fontId="5" fillId="10" borderId="12" xfId="0" applyFont="1" applyFill="1" applyBorder="1" applyAlignment="1" applyProtection="1">
      <alignment horizontal="left" vertical="center"/>
      <protection locked="0"/>
    </xf>
    <xf numFmtId="0" fontId="5" fillId="10" borderId="13" xfId="0" applyFont="1" applyFill="1" applyBorder="1" applyAlignment="1" applyProtection="1">
      <alignment horizontal="center" vertical="center"/>
      <protection locked="0"/>
    </xf>
    <xf numFmtId="0" fontId="5" fillId="10" borderId="14" xfId="0" applyFont="1" applyFill="1" applyBorder="1" applyAlignment="1" applyProtection="1">
      <alignment horizontal="left" vertical="center" wrapText="1"/>
      <protection locked="0"/>
    </xf>
    <xf numFmtId="164" fontId="5" fillId="10" borderId="15" xfId="0" applyNumberFormat="1" applyFont="1" applyFill="1" applyBorder="1" applyAlignment="1" applyProtection="1">
      <alignment horizontal="right" vertical="center"/>
      <protection locked="0"/>
    </xf>
    <xf numFmtId="4" fontId="5" fillId="10" borderId="13" xfId="0" applyNumberFormat="1" applyFont="1" applyFill="1" applyBorder="1" applyAlignment="1" applyProtection="1">
      <alignment horizontal="right" vertical="center"/>
      <protection locked="0"/>
    </xf>
    <xf numFmtId="49" fontId="5" fillId="10" borderId="13" xfId="0" applyNumberFormat="1" applyFont="1" applyFill="1" applyBorder="1" applyAlignment="1" applyProtection="1">
      <alignment horizontal="center" vertical="center" wrapText="1"/>
      <protection locked="0"/>
    </xf>
    <xf numFmtId="4" fontId="5" fillId="11" borderId="13" xfId="0" applyNumberFormat="1" applyFont="1" applyFill="1" applyBorder="1" applyAlignment="1">
      <alignment horizontal="right" vertical="center"/>
    </xf>
    <xf numFmtId="4" fontId="5" fillId="10" borderId="40" xfId="0" applyNumberFormat="1" applyFont="1" applyFill="1" applyBorder="1" applyAlignment="1" applyProtection="1">
      <alignment horizontal="center" vertical="center"/>
      <protection locked="0"/>
    </xf>
    <xf numFmtId="167" fontId="5" fillId="10" borderId="41" xfId="0" applyNumberFormat="1" applyFont="1" applyFill="1" applyBorder="1" applyAlignment="1" applyProtection="1">
      <alignment horizontal="center" vertical="center"/>
      <protection locked="0"/>
    </xf>
    <xf numFmtId="168" fontId="5" fillId="11" borderId="39" xfId="0" applyNumberFormat="1" applyFont="1" applyFill="1" applyBorder="1" applyAlignment="1">
      <alignment horizontal="center" vertical="center"/>
    </xf>
    <xf numFmtId="169" fontId="5" fillId="10" borderId="42" xfId="0" applyNumberFormat="1" applyFont="1" applyFill="1" applyBorder="1" applyAlignment="1" applyProtection="1">
      <alignment horizontal="center" vertical="center"/>
      <protection locked="0"/>
    </xf>
    <xf numFmtId="169" fontId="4" fillId="10" borderId="43" xfId="0" applyNumberFormat="1" applyFont="1" applyFill="1" applyBorder="1"/>
    <xf numFmtId="0" fontId="4" fillId="10" borderId="20" xfId="0" applyFont="1" applyFill="1" applyBorder="1"/>
    <xf numFmtId="0" fontId="5" fillId="10" borderId="10" xfId="0" applyFont="1" applyFill="1" applyBorder="1" applyAlignment="1" applyProtection="1">
      <alignment horizontal="left" vertical="center"/>
      <protection locked="0"/>
    </xf>
    <xf numFmtId="4" fontId="5" fillId="10" borderId="14" xfId="0" applyNumberFormat="1" applyFont="1" applyFill="1" applyBorder="1" applyAlignment="1" applyProtection="1">
      <alignment horizontal="center" vertical="center"/>
      <protection locked="0"/>
    </xf>
    <xf numFmtId="167" fontId="5" fillId="10" borderId="15" xfId="0" applyNumberFormat="1" applyFont="1" applyFill="1" applyBorder="1" applyAlignment="1" applyProtection="1">
      <alignment horizontal="center" vertical="center"/>
      <protection locked="0"/>
    </xf>
    <xf numFmtId="168" fontId="5" fillId="11" borderId="13" xfId="0" applyNumberFormat="1" applyFont="1" applyFill="1" applyBorder="1" applyAlignment="1">
      <alignment horizontal="center" vertical="center"/>
    </xf>
    <xf numFmtId="169" fontId="5" fillId="10" borderId="16" xfId="0" applyNumberFormat="1" applyFont="1" applyFill="1" applyBorder="1" applyAlignment="1" applyProtection="1">
      <alignment horizontal="center" vertical="center"/>
      <protection locked="0"/>
    </xf>
    <xf numFmtId="168" fontId="4" fillId="10" borderId="20" xfId="0" applyNumberFormat="1" applyFont="1" applyFill="1" applyBorder="1"/>
    <xf numFmtId="169" fontId="5" fillId="10" borderId="22" xfId="0" applyNumberFormat="1" applyFont="1" applyFill="1" applyBorder="1" applyAlignment="1" applyProtection="1">
      <alignment horizontal="center" vertical="center"/>
      <protection locked="0"/>
    </xf>
  </cellXfs>
  <cellStyles count="8">
    <cellStyle name="40 % - Akzent1" xfId="1" builtinId="31"/>
    <cellStyle name="Euro" xfId="4" xr:uid="{CB93550E-2F8A-4F6A-8FC7-C3AA4EA50CAE}"/>
    <cellStyle name="Euro 2" xfId="5" xr:uid="{B2A5F008-D48F-4F5F-AA34-029E9C3A64EB}"/>
    <cellStyle name="Standard" xfId="0" builtinId="0"/>
    <cellStyle name="Standard 2" xfId="2" xr:uid="{5DE59A06-D54B-4FF5-8420-0CD55182D990}"/>
    <cellStyle name="Standard 3" xfId="3" xr:uid="{971723C3-3DAF-4198-88AC-57A931904653}"/>
    <cellStyle name="Währung 2" xfId="7" xr:uid="{2ECBF257-B3D0-4178-BEB3-CF1091F37F99}"/>
    <cellStyle name="Währung 3" xfId="6" xr:uid="{73EF54BC-A0F5-4120-87D4-480AC9550FC5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1"/>
  <sheetViews>
    <sheetView tabSelected="1" topLeftCell="A79" zoomScale="35" zoomScaleNormal="40" workbookViewId="0">
      <selection activeCell="M112" sqref="M112"/>
    </sheetView>
  </sheetViews>
  <sheetFormatPr baseColWidth="10" defaultColWidth="8.7265625" defaultRowHeight="14.5" x14ac:dyDescent="0.35"/>
  <cols>
    <col min="1" max="1" width="19.81640625" customWidth="1"/>
    <col min="2" max="2" width="58.54296875" customWidth="1"/>
    <col min="3" max="3" width="17.54296875" customWidth="1"/>
    <col min="4" max="4" width="14.7265625" customWidth="1"/>
    <col min="5" max="5" width="66.26953125" customWidth="1"/>
    <col min="6" max="6" width="13.7265625" customWidth="1"/>
    <col min="7" max="7" width="13.26953125" customWidth="1"/>
    <col min="8" max="8" width="11.26953125" customWidth="1"/>
    <col min="9" max="9" width="18.54296875" customWidth="1"/>
    <col min="10" max="10" width="20" customWidth="1"/>
    <col min="11" max="11" width="23.81640625" customWidth="1"/>
    <col min="12" max="12" width="20.7265625" customWidth="1"/>
    <col min="13" max="13" width="20" customWidth="1"/>
    <col min="14" max="14" width="30.26953125" customWidth="1"/>
    <col min="15" max="15" width="17.453125" customWidth="1"/>
    <col min="16" max="16" width="28.36328125" customWidth="1"/>
    <col min="18" max="18" width="10.26953125" bestFit="1" customWidth="1"/>
    <col min="20" max="20" width="23.1796875" customWidth="1"/>
    <col min="22" max="22" width="11.26953125" bestFit="1" customWidth="1"/>
    <col min="24" max="24" width="10.26953125" bestFit="1" customWidth="1"/>
  </cols>
  <sheetData>
    <row r="1" spans="1:16" ht="25" x14ac:dyDescent="0.5">
      <c r="A1" s="149" t="s">
        <v>18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</row>
    <row r="2" spans="1:16" ht="25" x14ac:dyDescent="0.5">
      <c r="A2" s="149" t="s">
        <v>17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16" ht="15" thickBot="1" x14ac:dyDescent="0.4"/>
    <row r="4" spans="1:16" ht="54" x14ac:dyDescent="0.35">
      <c r="A4" s="45" t="s">
        <v>14</v>
      </c>
      <c r="B4" s="1" t="s">
        <v>15</v>
      </c>
      <c r="C4" s="1" t="s">
        <v>0</v>
      </c>
      <c r="D4" s="2" t="s">
        <v>1</v>
      </c>
      <c r="E4" s="3" t="s">
        <v>2</v>
      </c>
      <c r="F4" s="4" t="s">
        <v>3</v>
      </c>
      <c r="G4" s="2" t="s">
        <v>4</v>
      </c>
      <c r="H4" s="2" t="s">
        <v>5</v>
      </c>
      <c r="I4" s="2" t="s">
        <v>6</v>
      </c>
      <c r="J4" s="3" t="s">
        <v>7</v>
      </c>
      <c r="K4" s="4" t="s">
        <v>8</v>
      </c>
      <c r="L4" s="2" t="s">
        <v>9</v>
      </c>
      <c r="M4" s="4" t="s">
        <v>8</v>
      </c>
      <c r="N4" s="2" t="s">
        <v>10</v>
      </c>
      <c r="O4" s="5" t="s">
        <v>11</v>
      </c>
      <c r="P4" s="5" t="s">
        <v>16</v>
      </c>
    </row>
    <row r="5" spans="1:16" ht="18" x14ac:dyDescent="0.35">
      <c r="A5" s="46"/>
      <c r="B5" s="6"/>
      <c r="C5" s="6"/>
      <c r="D5" s="7"/>
      <c r="E5" s="8"/>
      <c r="F5" s="9"/>
      <c r="G5" s="7"/>
      <c r="H5" s="7"/>
      <c r="I5" s="7"/>
      <c r="J5" s="8"/>
      <c r="K5" s="147" t="s">
        <v>12</v>
      </c>
      <c r="L5" s="148"/>
      <c r="M5" s="147" t="s">
        <v>13</v>
      </c>
      <c r="N5" s="148"/>
      <c r="O5" s="10"/>
      <c r="P5" s="10"/>
    </row>
    <row r="6" spans="1:16" ht="18" x14ac:dyDescent="0.35">
      <c r="A6" s="47">
        <v>1</v>
      </c>
      <c r="B6" s="11">
        <v>2</v>
      </c>
      <c r="C6" s="11">
        <v>3</v>
      </c>
      <c r="D6" s="12">
        <v>4</v>
      </c>
      <c r="E6" s="13">
        <v>5</v>
      </c>
      <c r="F6" s="14">
        <v>6</v>
      </c>
      <c r="G6" s="12">
        <v>7</v>
      </c>
      <c r="H6" s="12">
        <v>8</v>
      </c>
      <c r="I6" s="12">
        <v>9</v>
      </c>
      <c r="J6" s="13">
        <v>10</v>
      </c>
      <c r="K6" s="12">
        <v>11</v>
      </c>
      <c r="L6" s="12">
        <v>12</v>
      </c>
      <c r="M6" s="12">
        <v>13</v>
      </c>
      <c r="N6" s="12">
        <v>14</v>
      </c>
      <c r="O6" s="15">
        <v>15</v>
      </c>
      <c r="P6" s="15">
        <v>16</v>
      </c>
    </row>
    <row r="7" spans="1:16" ht="15.5" x14ac:dyDescent="0.35">
      <c r="A7" s="48">
        <v>1070200001</v>
      </c>
      <c r="B7" s="32" t="s">
        <v>19</v>
      </c>
      <c r="C7" s="19" t="s">
        <v>20</v>
      </c>
      <c r="D7" s="20">
        <v>1</v>
      </c>
      <c r="E7" s="21" t="s">
        <v>21</v>
      </c>
      <c r="F7" s="22">
        <v>3</v>
      </c>
      <c r="G7" s="23"/>
      <c r="H7" s="24"/>
      <c r="I7" s="37" t="s">
        <v>23</v>
      </c>
      <c r="J7" s="26" t="s">
        <v>22</v>
      </c>
      <c r="K7" s="38">
        <v>40</v>
      </c>
      <c r="L7" s="39">
        <v>2164.7999999999997</v>
      </c>
      <c r="M7" s="38"/>
      <c r="N7" s="40" t="s">
        <v>23</v>
      </c>
      <c r="O7" s="17"/>
      <c r="P7" s="30"/>
    </row>
    <row r="8" spans="1:16" ht="15.5" x14ac:dyDescent="0.35">
      <c r="A8" s="48">
        <v>1070200001</v>
      </c>
      <c r="B8" s="32" t="s">
        <v>19</v>
      </c>
      <c r="C8" s="19" t="s">
        <v>20</v>
      </c>
      <c r="D8" s="20">
        <v>1</v>
      </c>
      <c r="E8" s="21" t="s">
        <v>21</v>
      </c>
      <c r="F8" s="22">
        <v>9</v>
      </c>
      <c r="G8" s="23"/>
      <c r="H8" s="24"/>
      <c r="I8" s="37" t="s">
        <v>23</v>
      </c>
      <c r="J8" s="26" t="s">
        <v>22</v>
      </c>
      <c r="K8" s="41"/>
      <c r="L8" s="39" t="s">
        <v>23</v>
      </c>
      <c r="M8" s="41">
        <v>40</v>
      </c>
      <c r="N8" s="40">
        <v>6850.8</v>
      </c>
      <c r="O8" s="17"/>
      <c r="P8" s="30"/>
    </row>
    <row r="9" spans="1:16" ht="15.5" x14ac:dyDescent="0.35">
      <c r="A9" s="48">
        <v>1070200001</v>
      </c>
      <c r="B9" s="32" t="s">
        <v>19</v>
      </c>
      <c r="C9" s="19" t="s">
        <v>20</v>
      </c>
      <c r="D9" s="20">
        <v>1</v>
      </c>
      <c r="E9" s="21" t="s">
        <v>97</v>
      </c>
      <c r="F9" s="22">
        <v>3</v>
      </c>
      <c r="G9" s="23"/>
      <c r="H9" s="24"/>
      <c r="I9" s="37" t="s">
        <v>23</v>
      </c>
      <c r="J9" s="26" t="s">
        <v>22</v>
      </c>
      <c r="K9" s="38">
        <v>30</v>
      </c>
      <c r="L9" s="39">
        <v>1623.6</v>
      </c>
      <c r="M9" s="38"/>
      <c r="N9" s="39" t="s">
        <v>23</v>
      </c>
      <c r="O9" s="42"/>
      <c r="P9" s="30"/>
    </row>
    <row r="10" spans="1:16" ht="15.5" x14ac:dyDescent="0.35">
      <c r="A10" s="48">
        <v>1070200001</v>
      </c>
      <c r="B10" s="32" t="s">
        <v>19</v>
      </c>
      <c r="C10" s="19" t="s">
        <v>20</v>
      </c>
      <c r="D10" s="20">
        <v>1</v>
      </c>
      <c r="E10" s="21" t="s">
        <v>97</v>
      </c>
      <c r="F10" s="22">
        <v>9</v>
      </c>
      <c r="G10" s="23"/>
      <c r="H10" s="24"/>
      <c r="I10" s="37" t="s">
        <v>23</v>
      </c>
      <c r="J10" s="26" t="s">
        <v>22</v>
      </c>
      <c r="K10" s="41"/>
      <c r="L10" s="39" t="s">
        <v>23</v>
      </c>
      <c r="M10" s="41">
        <v>30</v>
      </c>
      <c r="N10" s="39">
        <v>5138.1000000000004</v>
      </c>
      <c r="O10" s="42"/>
      <c r="P10" s="30"/>
    </row>
    <row r="11" spans="1:16" ht="16" thickBot="1" x14ac:dyDescent="0.4">
      <c r="A11" s="64">
        <v>1070200001</v>
      </c>
      <c r="B11" s="65" t="s">
        <v>19</v>
      </c>
      <c r="C11" s="66" t="s">
        <v>49</v>
      </c>
      <c r="D11" s="67">
        <v>1</v>
      </c>
      <c r="E11" s="68" t="s">
        <v>97</v>
      </c>
      <c r="F11" s="69"/>
      <c r="G11" s="70"/>
      <c r="H11" s="71"/>
      <c r="I11" s="72" t="s">
        <v>23</v>
      </c>
      <c r="J11" s="73"/>
      <c r="K11" s="74"/>
      <c r="L11" s="75" t="s">
        <v>23</v>
      </c>
      <c r="M11" s="74"/>
      <c r="N11" s="75" t="s">
        <v>23</v>
      </c>
      <c r="O11" s="76">
        <v>500</v>
      </c>
      <c r="P11" s="130">
        <f>SUM(L7+N8+L9+N10+O11)</f>
        <v>16277.300000000001</v>
      </c>
    </row>
    <row r="12" spans="1:16" ht="15.5" x14ac:dyDescent="0.35">
      <c r="A12" s="48">
        <v>1020000010</v>
      </c>
      <c r="B12" s="32" t="s">
        <v>26</v>
      </c>
      <c r="C12" s="52" t="s">
        <v>20</v>
      </c>
      <c r="D12" s="53">
        <v>1</v>
      </c>
      <c r="E12" s="54" t="s">
        <v>24</v>
      </c>
      <c r="F12" s="55">
        <v>3</v>
      </c>
      <c r="G12" s="56"/>
      <c r="H12" s="57"/>
      <c r="I12" s="58" t="s">
        <v>23</v>
      </c>
      <c r="J12" s="59" t="s">
        <v>25</v>
      </c>
      <c r="K12" s="60">
        <v>10</v>
      </c>
      <c r="L12" s="61">
        <v>508.80000000000007</v>
      </c>
      <c r="M12" s="60"/>
      <c r="N12" s="61" t="s">
        <v>23</v>
      </c>
      <c r="O12" s="62"/>
      <c r="P12" s="63"/>
    </row>
    <row r="13" spans="1:16" ht="15.5" x14ac:dyDescent="0.35">
      <c r="A13" s="48">
        <v>1020000010</v>
      </c>
      <c r="B13" s="32" t="s">
        <v>26</v>
      </c>
      <c r="C13" s="19" t="s">
        <v>20</v>
      </c>
      <c r="D13" s="20">
        <v>1</v>
      </c>
      <c r="E13" s="21" t="s">
        <v>24</v>
      </c>
      <c r="F13" s="22">
        <v>9</v>
      </c>
      <c r="G13" s="23"/>
      <c r="H13" s="24"/>
      <c r="I13" s="25" t="s">
        <v>23</v>
      </c>
      <c r="J13" s="26" t="s">
        <v>25</v>
      </c>
      <c r="K13" s="29"/>
      <c r="L13" s="28" t="s">
        <v>23</v>
      </c>
      <c r="M13" s="29">
        <v>10</v>
      </c>
      <c r="N13" s="28">
        <v>1610.1000000000001</v>
      </c>
      <c r="O13" s="17"/>
      <c r="P13" s="30"/>
    </row>
    <row r="14" spans="1:16" ht="15.5" x14ac:dyDescent="0.35">
      <c r="A14" s="48">
        <v>1020000010</v>
      </c>
      <c r="B14" s="32" t="s">
        <v>26</v>
      </c>
      <c r="C14" s="19" t="s">
        <v>20</v>
      </c>
      <c r="D14" s="20">
        <v>3</v>
      </c>
      <c r="E14" s="21" t="s">
        <v>121</v>
      </c>
      <c r="F14" s="22">
        <v>12</v>
      </c>
      <c r="G14" s="23"/>
      <c r="H14" s="24"/>
      <c r="I14" s="25" t="s">
        <v>23</v>
      </c>
      <c r="J14" s="26"/>
      <c r="K14" s="29"/>
      <c r="L14" s="28" t="s">
        <v>23</v>
      </c>
      <c r="M14" s="29"/>
      <c r="N14" s="28" t="s">
        <v>23</v>
      </c>
      <c r="O14" s="31">
        <v>900</v>
      </c>
      <c r="P14" s="30"/>
    </row>
    <row r="15" spans="1:16" ht="31.5" thickBot="1" x14ac:dyDescent="0.4">
      <c r="A15" s="64">
        <v>1020000010</v>
      </c>
      <c r="B15" s="65" t="s">
        <v>26</v>
      </c>
      <c r="C15" s="66" t="s">
        <v>49</v>
      </c>
      <c r="D15" s="67">
        <v>3</v>
      </c>
      <c r="E15" s="68" t="s">
        <v>122</v>
      </c>
      <c r="F15" s="69"/>
      <c r="G15" s="70"/>
      <c r="H15" s="71"/>
      <c r="I15" s="77" t="s">
        <v>23</v>
      </c>
      <c r="J15" s="73"/>
      <c r="K15" s="78"/>
      <c r="L15" s="79" t="s">
        <v>23</v>
      </c>
      <c r="M15" s="78"/>
      <c r="N15" s="79" t="s">
        <v>23</v>
      </c>
      <c r="O15" s="80">
        <v>4500</v>
      </c>
      <c r="P15" s="130">
        <f>SUM(L12+N13+O14+O15)</f>
        <v>7518.9</v>
      </c>
    </row>
    <row r="16" spans="1:16" ht="15.5" x14ac:dyDescent="0.35">
      <c r="A16" s="48">
        <v>1020000011</v>
      </c>
      <c r="B16" s="32" t="s">
        <v>29</v>
      </c>
      <c r="C16" s="52" t="s">
        <v>20</v>
      </c>
      <c r="D16" s="53">
        <v>3</v>
      </c>
      <c r="E16" s="54" t="s">
        <v>27</v>
      </c>
      <c r="F16" s="55">
        <v>3</v>
      </c>
      <c r="G16" s="56"/>
      <c r="H16" s="57"/>
      <c r="I16" s="58" t="s">
        <v>23</v>
      </c>
      <c r="J16" s="59" t="s">
        <v>28</v>
      </c>
      <c r="K16" s="60">
        <v>20</v>
      </c>
      <c r="L16" s="61">
        <v>1470</v>
      </c>
      <c r="M16" s="60"/>
      <c r="N16" s="61" t="s">
        <v>23</v>
      </c>
      <c r="O16" s="62"/>
      <c r="P16" s="63"/>
    </row>
    <row r="17" spans="1:16" ht="16" thickBot="1" x14ac:dyDescent="0.4">
      <c r="A17" s="64">
        <v>1020000011</v>
      </c>
      <c r="B17" s="65" t="s">
        <v>29</v>
      </c>
      <c r="C17" s="66" t="s">
        <v>20</v>
      </c>
      <c r="D17" s="67">
        <v>3</v>
      </c>
      <c r="E17" s="68" t="s">
        <v>27</v>
      </c>
      <c r="F17" s="69">
        <v>9</v>
      </c>
      <c r="G17" s="70"/>
      <c r="H17" s="71"/>
      <c r="I17" s="77" t="s">
        <v>23</v>
      </c>
      <c r="J17" s="73" t="s">
        <v>28</v>
      </c>
      <c r="K17" s="78"/>
      <c r="L17" s="79" t="s">
        <v>23</v>
      </c>
      <c r="M17" s="78">
        <v>20</v>
      </c>
      <c r="N17" s="79">
        <v>4654.8</v>
      </c>
      <c r="O17" s="83"/>
      <c r="P17" s="130">
        <f>SUM(L16+N17)</f>
        <v>6124.8</v>
      </c>
    </row>
    <row r="18" spans="1:16" ht="31.5" thickBot="1" x14ac:dyDescent="0.4">
      <c r="A18" s="85">
        <v>1050500001</v>
      </c>
      <c r="B18" s="86" t="s">
        <v>32</v>
      </c>
      <c r="C18" s="87" t="s">
        <v>30</v>
      </c>
      <c r="D18" s="88">
        <v>2</v>
      </c>
      <c r="E18" s="89" t="s">
        <v>31</v>
      </c>
      <c r="F18" s="90"/>
      <c r="G18" s="91"/>
      <c r="H18" s="92"/>
      <c r="I18" s="93" t="s">
        <v>23</v>
      </c>
      <c r="J18" s="94"/>
      <c r="K18" s="95"/>
      <c r="L18" s="96" t="s">
        <v>23</v>
      </c>
      <c r="M18" s="95"/>
      <c r="N18" s="96" t="s">
        <v>23</v>
      </c>
      <c r="O18" s="97">
        <v>2500</v>
      </c>
      <c r="P18" s="131">
        <f>SUM(O18)</f>
        <v>2500</v>
      </c>
    </row>
    <row r="19" spans="1:16" ht="31" x14ac:dyDescent="0.35">
      <c r="A19" s="48">
        <v>1110200371</v>
      </c>
      <c r="B19" s="84" t="s">
        <v>35</v>
      </c>
      <c r="C19" s="81" t="s">
        <v>20</v>
      </c>
      <c r="D19" s="53">
        <v>1</v>
      </c>
      <c r="E19" s="54" t="s">
        <v>36</v>
      </c>
      <c r="F19" s="55">
        <v>4</v>
      </c>
      <c r="G19" s="56">
        <v>0.3</v>
      </c>
      <c r="H19" s="57" t="s">
        <v>34</v>
      </c>
      <c r="I19" s="58">
        <v>8510</v>
      </c>
      <c r="J19" s="59"/>
      <c r="K19" s="60"/>
      <c r="L19" s="61" t="s">
        <v>23</v>
      </c>
      <c r="M19" s="60"/>
      <c r="N19" s="61" t="s">
        <v>23</v>
      </c>
      <c r="O19" s="62"/>
      <c r="P19" s="63"/>
    </row>
    <row r="20" spans="1:16" ht="31" x14ac:dyDescent="0.35">
      <c r="A20" s="48">
        <v>1110200371</v>
      </c>
      <c r="B20" s="34" t="s">
        <v>35</v>
      </c>
      <c r="C20" s="33" t="s">
        <v>20</v>
      </c>
      <c r="D20" s="20">
        <v>1</v>
      </c>
      <c r="E20" s="21" t="s">
        <v>37</v>
      </c>
      <c r="F20" s="22">
        <v>3</v>
      </c>
      <c r="G20" s="23"/>
      <c r="H20" s="24"/>
      <c r="I20" s="25" t="s">
        <v>23</v>
      </c>
      <c r="J20" s="26" t="s">
        <v>28</v>
      </c>
      <c r="K20" s="29">
        <v>25</v>
      </c>
      <c r="L20" s="28">
        <v>1837.5</v>
      </c>
      <c r="M20" s="29"/>
      <c r="N20" s="28" t="s">
        <v>23</v>
      </c>
      <c r="O20" s="17"/>
      <c r="P20" s="30"/>
    </row>
    <row r="21" spans="1:16" ht="15.5" x14ac:dyDescent="0.35">
      <c r="A21" s="48">
        <v>1110200371</v>
      </c>
      <c r="B21" s="34" t="s">
        <v>35</v>
      </c>
      <c r="C21" s="33" t="s">
        <v>20</v>
      </c>
      <c r="D21" s="20">
        <v>1</v>
      </c>
      <c r="E21" s="21" t="s">
        <v>38</v>
      </c>
      <c r="F21" s="22">
        <v>2</v>
      </c>
      <c r="G21" s="23"/>
      <c r="H21" s="24"/>
      <c r="I21" s="25" t="s">
        <v>23</v>
      </c>
      <c r="J21" s="26" t="s">
        <v>28</v>
      </c>
      <c r="K21" s="29"/>
      <c r="L21" s="28" t="s">
        <v>23</v>
      </c>
      <c r="M21" s="29">
        <v>25</v>
      </c>
      <c r="N21" s="28">
        <v>1293</v>
      </c>
      <c r="O21" s="17"/>
      <c r="P21" s="30"/>
    </row>
    <row r="22" spans="1:16" ht="15.5" x14ac:dyDescent="0.35">
      <c r="A22" s="48">
        <v>1110200371</v>
      </c>
      <c r="B22" s="34" t="s">
        <v>35</v>
      </c>
      <c r="C22" s="33" t="s">
        <v>20</v>
      </c>
      <c r="D22" s="20">
        <v>1</v>
      </c>
      <c r="E22" s="21" t="s">
        <v>39</v>
      </c>
      <c r="F22" s="22">
        <v>2</v>
      </c>
      <c r="G22" s="23">
        <v>0.3</v>
      </c>
      <c r="H22" s="24" t="s">
        <v>34</v>
      </c>
      <c r="I22" s="25">
        <v>4255</v>
      </c>
      <c r="J22" s="26"/>
      <c r="K22" s="29"/>
      <c r="L22" s="28" t="s">
        <v>23</v>
      </c>
      <c r="M22" s="29"/>
      <c r="N22" s="28" t="s">
        <v>23</v>
      </c>
      <c r="O22" s="17"/>
      <c r="P22" s="30"/>
    </row>
    <row r="23" spans="1:16" ht="15.5" x14ac:dyDescent="0.35">
      <c r="A23" s="48">
        <v>1110200371</v>
      </c>
      <c r="B23" s="34" t="s">
        <v>35</v>
      </c>
      <c r="C23" s="33" t="s">
        <v>20</v>
      </c>
      <c r="D23" s="20">
        <v>1</v>
      </c>
      <c r="E23" s="21" t="s">
        <v>40</v>
      </c>
      <c r="F23" s="22">
        <v>4.5</v>
      </c>
      <c r="G23" s="23">
        <v>0.5</v>
      </c>
      <c r="H23" s="24" t="s">
        <v>34</v>
      </c>
      <c r="I23" s="25">
        <v>15956.25</v>
      </c>
      <c r="J23" s="26"/>
      <c r="K23" s="27"/>
      <c r="L23" s="28" t="s">
        <v>23</v>
      </c>
      <c r="M23" s="27"/>
      <c r="N23" s="28" t="s">
        <v>23</v>
      </c>
      <c r="O23" s="31"/>
      <c r="P23" s="30"/>
    </row>
    <row r="24" spans="1:16" ht="31" x14ac:dyDescent="0.35">
      <c r="A24" s="48">
        <v>1110200371</v>
      </c>
      <c r="B24" s="34" t="s">
        <v>35</v>
      </c>
      <c r="C24" s="33" t="s">
        <v>20</v>
      </c>
      <c r="D24" s="20">
        <v>1</v>
      </c>
      <c r="E24" s="21" t="s">
        <v>41</v>
      </c>
      <c r="F24" s="22">
        <v>2.5</v>
      </c>
      <c r="G24" s="23">
        <v>0.5</v>
      </c>
      <c r="H24" s="24" t="s">
        <v>34</v>
      </c>
      <c r="I24" s="25">
        <v>8864.5833333333339</v>
      </c>
      <c r="J24" s="26"/>
      <c r="K24" s="29"/>
      <c r="L24" s="28" t="s">
        <v>23</v>
      </c>
      <c r="M24" s="29"/>
      <c r="N24" s="28" t="s">
        <v>23</v>
      </c>
      <c r="O24" s="31"/>
      <c r="P24" s="30"/>
    </row>
    <row r="25" spans="1:16" ht="15.5" x14ac:dyDescent="0.35">
      <c r="A25" s="48">
        <v>1110200371</v>
      </c>
      <c r="B25" s="34" t="s">
        <v>35</v>
      </c>
      <c r="C25" s="33" t="s">
        <v>20</v>
      </c>
      <c r="D25" s="20">
        <v>1</v>
      </c>
      <c r="E25" s="21" t="s">
        <v>42</v>
      </c>
      <c r="F25" s="22">
        <v>2</v>
      </c>
      <c r="G25" s="23"/>
      <c r="H25" s="24"/>
      <c r="I25" s="25" t="s">
        <v>23</v>
      </c>
      <c r="J25" s="26" t="s">
        <v>28</v>
      </c>
      <c r="K25" s="29">
        <v>25</v>
      </c>
      <c r="L25" s="28">
        <v>1225</v>
      </c>
      <c r="M25" s="29"/>
      <c r="N25" s="28" t="s">
        <v>23</v>
      </c>
      <c r="O25" s="31"/>
      <c r="P25" s="30"/>
    </row>
    <row r="26" spans="1:16" ht="31" x14ac:dyDescent="0.35">
      <c r="A26" s="48">
        <v>1110200371</v>
      </c>
      <c r="B26" s="34" t="s">
        <v>35</v>
      </c>
      <c r="C26" s="33" t="s">
        <v>20</v>
      </c>
      <c r="D26" s="20">
        <v>1</v>
      </c>
      <c r="E26" s="21" t="s">
        <v>43</v>
      </c>
      <c r="F26" s="22">
        <v>5</v>
      </c>
      <c r="G26" s="23"/>
      <c r="H26" s="24"/>
      <c r="I26" s="25" t="s">
        <v>23</v>
      </c>
      <c r="J26" s="26" t="s">
        <v>25</v>
      </c>
      <c r="K26" s="29"/>
      <c r="L26" s="28" t="s">
        <v>23</v>
      </c>
      <c r="M26" s="29">
        <v>20</v>
      </c>
      <c r="N26" s="28">
        <v>1789</v>
      </c>
      <c r="O26" s="31"/>
      <c r="P26" s="30"/>
    </row>
    <row r="27" spans="1:16" ht="31.5" thickBot="1" x14ac:dyDescent="0.4">
      <c r="A27" s="64">
        <v>1110200371</v>
      </c>
      <c r="B27" s="99" t="s">
        <v>35</v>
      </c>
      <c r="C27" s="100" t="s">
        <v>20</v>
      </c>
      <c r="D27" s="67">
        <v>1</v>
      </c>
      <c r="E27" s="68" t="s">
        <v>43</v>
      </c>
      <c r="F27" s="69">
        <v>5</v>
      </c>
      <c r="G27" s="70"/>
      <c r="H27" s="71"/>
      <c r="I27" s="77" t="s">
        <v>23</v>
      </c>
      <c r="J27" s="73" t="s">
        <v>28</v>
      </c>
      <c r="K27" s="78"/>
      <c r="L27" s="79" t="s">
        <v>23</v>
      </c>
      <c r="M27" s="78">
        <v>20</v>
      </c>
      <c r="N27" s="79">
        <v>2586</v>
      </c>
      <c r="O27" s="80"/>
      <c r="P27" s="130">
        <f>SUM(I19+L20+N21+I22+I23+I24+L25+N26+N27)</f>
        <v>46316.333333333336</v>
      </c>
    </row>
    <row r="28" spans="1:16" ht="15.5" x14ac:dyDescent="0.35">
      <c r="A28" s="48">
        <v>1061400001</v>
      </c>
      <c r="B28" s="98" t="s">
        <v>44</v>
      </c>
      <c r="C28" s="52" t="s">
        <v>20</v>
      </c>
      <c r="D28" s="53">
        <v>2</v>
      </c>
      <c r="E28" s="54" t="s">
        <v>45</v>
      </c>
      <c r="F28" s="55">
        <v>1</v>
      </c>
      <c r="G28" s="56"/>
      <c r="H28" s="57"/>
      <c r="I28" s="58" t="s">
        <v>23</v>
      </c>
      <c r="J28" s="59" t="s">
        <v>22</v>
      </c>
      <c r="K28" s="60"/>
      <c r="L28" s="61" t="s">
        <v>23</v>
      </c>
      <c r="M28" s="60">
        <v>15</v>
      </c>
      <c r="N28" s="61">
        <v>285.45000000000005</v>
      </c>
      <c r="O28" s="82"/>
      <c r="P28" s="63"/>
    </row>
    <row r="29" spans="1:16" ht="15.5" x14ac:dyDescent="0.35">
      <c r="A29" s="48">
        <v>1061400001</v>
      </c>
      <c r="B29" s="16" t="s">
        <v>44</v>
      </c>
      <c r="C29" s="19" t="s">
        <v>20</v>
      </c>
      <c r="D29" s="20">
        <v>2</v>
      </c>
      <c r="E29" s="21" t="s">
        <v>45</v>
      </c>
      <c r="F29" s="22">
        <v>1</v>
      </c>
      <c r="G29" s="23"/>
      <c r="H29" s="24"/>
      <c r="I29" s="25" t="s">
        <v>23</v>
      </c>
      <c r="J29" s="26" t="s">
        <v>22</v>
      </c>
      <c r="K29" s="29"/>
      <c r="L29" s="28" t="s">
        <v>23</v>
      </c>
      <c r="M29" s="29">
        <v>15</v>
      </c>
      <c r="N29" s="28">
        <v>285.45000000000005</v>
      </c>
      <c r="O29" s="31"/>
      <c r="P29" s="30"/>
    </row>
    <row r="30" spans="1:16" ht="15.5" x14ac:dyDescent="0.35">
      <c r="A30" s="48">
        <v>1061400001</v>
      </c>
      <c r="B30" s="16" t="s">
        <v>44</v>
      </c>
      <c r="C30" s="19" t="s">
        <v>20</v>
      </c>
      <c r="D30" s="20">
        <v>1</v>
      </c>
      <c r="E30" s="21" t="s">
        <v>46</v>
      </c>
      <c r="F30" s="22">
        <v>5</v>
      </c>
      <c r="G30" s="23"/>
      <c r="H30" s="24"/>
      <c r="I30" s="25" t="s">
        <v>23</v>
      </c>
      <c r="J30" s="26" t="s">
        <v>22</v>
      </c>
      <c r="K30" s="29"/>
      <c r="L30" s="28" t="s">
        <v>23</v>
      </c>
      <c r="M30" s="29">
        <v>25</v>
      </c>
      <c r="N30" s="28">
        <v>2378.75</v>
      </c>
      <c r="O30" s="31"/>
      <c r="P30" s="30"/>
    </row>
    <row r="31" spans="1:16" ht="16" thickBot="1" x14ac:dyDescent="0.4">
      <c r="A31" s="64">
        <v>1061400001</v>
      </c>
      <c r="B31" s="101" t="s">
        <v>44</v>
      </c>
      <c r="C31" s="66" t="s">
        <v>20</v>
      </c>
      <c r="D31" s="67">
        <v>1</v>
      </c>
      <c r="E31" s="68" t="s">
        <v>47</v>
      </c>
      <c r="F31" s="69">
        <v>5</v>
      </c>
      <c r="G31" s="70"/>
      <c r="H31" s="71"/>
      <c r="I31" s="77" t="s">
        <v>23</v>
      </c>
      <c r="J31" s="73" t="s">
        <v>22</v>
      </c>
      <c r="K31" s="78"/>
      <c r="L31" s="79" t="s">
        <v>23</v>
      </c>
      <c r="M31" s="78">
        <v>20</v>
      </c>
      <c r="N31" s="79">
        <v>1903</v>
      </c>
      <c r="O31" s="80"/>
      <c r="P31" s="130">
        <f>SUM(N28+N29+N30+N31)</f>
        <v>4852.6499999999996</v>
      </c>
    </row>
    <row r="32" spans="1:16" ht="31.5" thickBot="1" x14ac:dyDescent="0.4">
      <c r="A32" s="85">
        <v>1060000021</v>
      </c>
      <c r="B32" s="86" t="s">
        <v>48</v>
      </c>
      <c r="C32" s="87" t="s">
        <v>49</v>
      </c>
      <c r="D32" s="104">
        <v>2</v>
      </c>
      <c r="E32" s="105" t="s">
        <v>50</v>
      </c>
      <c r="F32" s="90">
        <v>4</v>
      </c>
      <c r="G32" s="91"/>
      <c r="H32" s="92"/>
      <c r="I32" s="93" t="s">
        <v>23</v>
      </c>
      <c r="J32" s="94"/>
      <c r="K32" s="95"/>
      <c r="L32" s="96" t="s">
        <v>23</v>
      </c>
      <c r="M32" s="95"/>
      <c r="N32" s="96" t="s">
        <v>23</v>
      </c>
      <c r="O32" s="97">
        <v>5500</v>
      </c>
      <c r="P32" s="131">
        <f>SUM(O32)</f>
        <v>5500</v>
      </c>
    </row>
    <row r="33" spans="1:16" ht="15.5" x14ac:dyDescent="0.35">
      <c r="A33" s="102">
        <v>1060500041</v>
      </c>
      <c r="B33" s="103" t="s">
        <v>51</v>
      </c>
      <c r="C33" s="81" t="s">
        <v>20</v>
      </c>
      <c r="D33" s="53">
        <v>1</v>
      </c>
      <c r="E33" s="54" t="s">
        <v>52</v>
      </c>
      <c r="F33" s="55">
        <v>3</v>
      </c>
      <c r="G33" s="56"/>
      <c r="H33" s="57"/>
      <c r="I33" s="58" t="s">
        <v>23</v>
      </c>
      <c r="J33" s="59" t="s">
        <v>25</v>
      </c>
      <c r="K33" s="60">
        <v>25</v>
      </c>
      <c r="L33" s="61">
        <v>1272</v>
      </c>
      <c r="M33" s="60"/>
      <c r="N33" s="61" t="s">
        <v>23</v>
      </c>
      <c r="O33" s="82"/>
      <c r="P33" s="63"/>
    </row>
    <row r="34" spans="1:16" ht="15.5" x14ac:dyDescent="0.35">
      <c r="A34" s="36">
        <v>1060500041</v>
      </c>
      <c r="B34" s="18" t="s">
        <v>51</v>
      </c>
      <c r="C34" s="33" t="s">
        <v>20</v>
      </c>
      <c r="D34" s="20">
        <v>1</v>
      </c>
      <c r="E34" s="21" t="s">
        <v>52</v>
      </c>
      <c r="F34" s="22">
        <v>3</v>
      </c>
      <c r="G34" s="23"/>
      <c r="H34" s="24"/>
      <c r="I34" s="25" t="s">
        <v>23</v>
      </c>
      <c r="J34" s="26" t="s">
        <v>25</v>
      </c>
      <c r="K34" s="29"/>
      <c r="L34" s="28" t="s">
        <v>23</v>
      </c>
      <c r="M34" s="29">
        <v>25</v>
      </c>
      <c r="N34" s="28">
        <v>1341.75</v>
      </c>
      <c r="O34" s="31"/>
      <c r="P34" s="30"/>
    </row>
    <row r="35" spans="1:16" ht="15.5" x14ac:dyDescent="0.35">
      <c r="A35" s="36">
        <v>1060500041</v>
      </c>
      <c r="B35" s="18" t="s">
        <v>51</v>
      </c>
      <c r="C35" s="33" t="s">
        <v>20</v>
      </c>
      <c r="D35" s="20">
        <v>1</v>
      </c>
      <c r="E35" s="21" t="s">
        <v>52</v>
      </c>
      <c r="F35" s="22">
        <v>3</v>
      </c>
      <c r="G35" s="23"/>
      <c r="H35" s="24"/>
      <c r="I35" s="25" t="s">
        <v>23</v>
      </c>
      <c r="J35" s="26" t="s">
        <v>22</v>
      </c>
      <c r="K35" s="29">
        <v>25</v>
      </c>
      <c r="L35" s="28">
        <v>1353</v>
      </c>
      <c r="M35" s="29"/>
      <c r="N35" s="28" t="s">
        <v>23</v>
      </c>
      <c r="O35" s="31"/>
      <c r="P35" s="30"/>
    </row>
    <row r="36" spans="1:16" ht="15.5" x14ac:dyDescent="0.35">
      <c r="A36" s="36">
        <v>1060500041</v>
      </c>
      <c r="B36" s="18" t="s">
        <v>51</v>
      </c>
      <c r="C36" s="33" t="s">
        <v>20</v>
      </c>
      <c r="D36" s="20">
        <v>1</v>
      </c>
      <c r="E36" s="21" t="s">
        <v>52</v>
      </c>
      <c r="F36" s="22">
        <v>3</v>
      </c>
      <c r="G36" s="23"/>
      <c r="H36" s="24"/>
      <c r="I36" s="25" t="s">
        <v>23</v>
      </c>
      <c r="J36" s="26" t="s">
        <v>22</v>
      </c>
      <c r="K36" s="29"/>
      <c r="L36" s="28" t="s">
        <v>23</v>
      </c>
      <c r="M36" s="29">
        <v>25</v>
      </c>
      <c r="N36" s="28">
        <v>1427.25</v>
      </c>
      <c r="O36" s="31"/>
      <c r="P36" s="30"/>
    </row>
    <row r="37" spans="1:16" ht="47" thickBot="1" x14ac:dyDescent="0.4">
      <c r="A37" s="106">
        <v>1060500041</v>
      </c>
      <c r="B37" s="107" t="s">
        <v>51</v>
      </c>
      <c r="C37" s="100" t="s">
        <v>49</v>
      </c>
      <c r="D37" s="67">
        <v>2</v>
      </c>
      <c r="E37" s="68" t="s">
        <v>53</v>
      </c>
      <c r="F37" s="69"/>
      <c r="G37" s="70"/>
      <c r="H37" s="71"/>
      <c r="I37" s="77" t="s">
        <v>23</v>
      </c>
      <c r="J37" s="73"/>
      <c r="K37" s="78"/>
      <c r="L37" s="79" t="s">
        <v>23</v>
      </c>
      <c r="M37" s="78"/>
      <c r="N37" s="79" t="s">
        <v>23</v>
      </c>
      <c r="O37" s="80">
        <v>1500</v>
      </c>
      <c r="P37" s="130">
        <f>SUM(L33+N34+L35+N36+O37)</f>
        <v>6894</v>
      </c>
    </row>
    <row r="38" spans="1:16" ht="15.5" x14ac:dyDescent="0.35">
      <c r="A38" s="48">
        <v>1060500001</v>
      </c>
      <c r="B38" s="103" t="s">
        <v>54</v>
      </c>
      <c r="C38" s="81" t="s">
        <v>49</v>
      </c>
      <c r="D38" s="53">
        <v>1</v>
      </c>
      <c r="E38" s="54" t="s">
        <v>55</v>
      </c>
      <c r="F38" s="55"/>
      <c r="G38" s="56"/>
      <c r="H38" s="57"/>
      <c r="I38" s="58" t="s">
        <v>23</v>
      </c>
      <c r="J38" s="59"/>
      <c r="K38" s="60"/>
      <c r="L38" s="61" t="s">
        <v>23</v>
      </c>
      <c r="M38" s="60"/>
      <c r="N38" s="61" t="s">
        <v>23</v>
      </c>
      <c r="O38" s="82">
        <v>1200</v>
      </c>
      <c r="P38" s="63"/>
    </row>
    <row r="39" spans="1:16" ht="15.5" x14ac:dyDescent="0.35">
      <c r="A39" s="48">
        <v>1060500001</v>
      </c>
      <c r="B39" s="18" t="s">
        <v>54</v>
      </c>
      <c r="C39" s="33" t="s">
        <v>49</v>
      </c>
      <c r="D39" s="20">
        <v>1</v>
      </c>
      <c r="E39" s="21" t="s">
        <v>56</v>
      </c>
      <c r="F39" s="22"/>
      <c r="G39" s="23"/>
      <c r="H39" s="24"/>
      <c r="I39" s="25" t="s">
        <v>23</v>
      </c>
      <c r="J39" s="26"/>
      <c r="K39" s="29"/>
      <c r="L39" s="28" t="s">
        <v>23</v>
      </c>
      <c r="M39" s="29"/>
      <c r="N39" s="28" t="s">
        <v>23</v>
      </c>
      <c r="O39" s="31">
        <v>1200</v>
      </c>
      <c r="P39" s="30"/>
    </row>
    <row r="40" spans="1:16" ht="15.5" x14ac:dyDescent="0.35">
      <c r="A40" s="48">
        <v>1060500001</v>
      </c>
      <c r="B40" s="18" t="s">
        <v>54</v>
      </c>
      <c r="C40" s="33" t="s">
        <v>49</v>
      </c>
      <c r="D40" s="20">
        <v>1</v>
      </c>
      <c r="E40" s="51" t="s">
        <v>57</v>
      </c>
      <c r="F40" s="22"/>
      <c r="G40" s="23"/>
      <c r="H40" s="24"/>
      <c r="I40" s="25" t="s">
        <v>23</v>
      </c>
      <c r="J40" s="26"/>
      <c r="K40" s="29"/>
      <c r="L40" s="28" t="s">
        <v>23</v>
      </c>
      <c r="M40" s="29"/>
      <c r="N40" s="28" t="s">
        <v>23</v>
      </c>
      <c r="O40" s="31">
        <v>570</v>
      </c>
      <c r="P40" s="30"/>
    </row>
    <row r="41" spans="1:16" ht="15.5" x14ac:dyDescent="0.35">
      <c r="A41" s="48">
        <v>1060500001</v>
      </c>
      <c r="B41" s="18" t="s">
        <v>54</v>
      </c>
      <c r="C41" s="33" t="s">
        <v>49</v>
      </c>
      <c r="D41" s="20">
        <v>1</v>
      </c>
      <c r="E41" s="51" t="s">
        <v>58</v>
      </c>
      <c r="F41" s="22"/>
      <c r="G41" s="23"/>
      <c r="H41" s="24"/>
      <c r="I41" s="25" t="s">
        <v>23</v>
      </c>
      <c r="J41" s="26"/>
      <c r="K41" s="29"/>
      <c r="L41" s="28" t="s">
        <v>23</v>
      </c>
      <c r="M41" s="29"/>
      <c r="N41" s="28" t="s">
        <v>23</v>
      </c>
      <c r="O41" s="31">
        <v>100</v>
      </c>
      <c r="P41" s="30"/>
    </row>
    <row r="42" spans="1:16" ht="16" thickBot="1" x14ac:dyDescent="0.4">
      <c r="A42" s="64">
        <v>1060500001</v>
      </c>
      <c r="B42" s="108" t="s">
        <v>54</v>
      </c>
      <c r="C42" s="100" t="s">
        <v>49</v>
      </c>
      <c r="D42" s="67">
        <v>1</v>
      </c>
      <c r="E42" s="109" t="s">
        <v>59</v>
      </c>
      <c r="F42" s="69">
        <v>5</v>
      </c>
      <c r="G42" s="70"/>
      <c r="H42" s="71"/>
      <c r="I42" s="77" t="s">
        <v>23</v>
      </c>
      <c r="J42" s="73" t="s">
        <v>25</v>
      </c>
      <c r="K42" s="78"/>
      <c r="L42" s="79" t="s">
        <v>23</v>
      </c>
      <c r="M42" s="78">
        <v>15</v>
      </c>
      <c r="N42" s="79">
        <v>1341.75</v>
      </c>
      <c r="O42" s="80"/>
      <c r="P42" s="130">
        <f>SUM(O38+O39+O40+O41+N42)</f>
        <v>4411.75</v>
      </c>
    </row>
    <row r="43" spans="1:16" ht="31" x14ac:dyDescent="0.35">
      <c r="A43" s="48">
        <v>1050900001</v>
      </c>
      <c r="B43" s="103" t="s">
        <v>60</v>
      </c>
      <c r="C43" s="81" t="s">
        <v>20</v>
      </c>
      <c r="D43" s="53">
        <v>1</v>
      </c>
      <c r="E43" s="54" t="s">
        <v>61</v>
      </c>
      <c r="F43" s="55"/>
      <c r="G43" s="56"/>
      <c r="H43" s="57"/>
      <c r="I43" s="58" t="s">
        <v>23</v>
      </c>
      <c r="J43" s="59"/>
      <c r="K43" s="60"/>
      <c r="L43" s="61" t="s">
        <v>23</v>
      </c>
      <c r="M43" s="60"/>
      <c r="N43" s="61" t="s">
        <v>23</v>
      </c>
      <c r="O43" s="82">
        <v>1000</v>
      </c>
      <c r="P43" s="63"/>
    </row>
    <row r="44" spans="1:16" ht="15.5" x14ac:dyDescent="0.35">
      <c r="A44" s="48">
        <v>1050900001</v>
      </c>
      <c r="B44" s="18" t="s">
        <v>60</v>
      </c>
      <c r="C44" s="33" t="s">
        <v>49</v>
      </c>
      <c r="D44" s="20">
        <v>1</v>
      </c>
      <c r="E44" s="21" t="s">
        <v>62</v>
      </c>
      <c r="F44" s="22"/>
      <c r="G44" s="23"/>
      <c r="H44" s="24"/>
      <c r="I44" s="25" t="s">
        <v>23</v>
      </c>
      <c r="J44" s="26"/>
      <c r="K44" s="29"/>
      <c r="L44" s="28" t="s">
        <v>23</v>
      </c>
      <c r="M44" s="29"/>
      <c r="N44" s="28" t="s">
        <v>23</v>
      </c>
      <c r="O44" s="35">
        <v>1990</v>
      </c>
      <c r="P44" s="18"/>
    </row>
    <row r="45" spans="1:16" ht="15.5" x14ac:dyDescent="0.35">
      <c r="A45" s="48">
        <v>1050900001</v>
      </c>
      <c r="B45" s="18" t="s">
        <v>60</v>
      </c>
      <c r="C45" s="33" t="s">
        <v>49</v>
      </c>
      <c r="D45" s="20">
        <v>1</v>
      </c>
      <c r="E45" s="21" t="s">
        <v>63</v>
      </c>
      <c r="F45" s="22"/>
      <c r="G45" s="23"/>
      <c r="H45" s="24"/>
      <c r="I45" s="25" t="s">
        <v>23</v>
      </c>
      <c r="J45" s="26"/>
      <c r="K45" s="29"/>
      <c r="L45" s="28" t="s">
        <v>23</v>
      </c>
      <c r="M45" s="29"/>
      <c r="N45" s="28" t="s">
        <v>23</v>
      </c>
      <c r="O45" s="35">
        <v>239.9</v>
      </c>
      <c r="P45" s="18"/>
    </row>
    <row r="46" spans="1:16" ht="16" thickBot="1" x14ac:dyDescent="0.4">
      <c r="A46" s="64">
        <v>1050900001</v>
      </c>
      <c r="B46" s="108" t="s">
        <v>60</v>
      </c>
      <c r="C46" s="100" t="s">
        <v>20</v>
      </c>
      <c r="D46" s="67">
        <v>1</v>
      </c>
      <c r="E46" s="68" t="s">
        <v>64</v>
      </c>
      <c r="F46" s="69"/>
      <c r="G46" s="70"/>
      <c r="H46" s="71"/>
      <c r="I46" s="77" t="s">
        <v>23</v>
      </c>
      <c r="J46" s="73"/>
      <c r="K46" s="78"/>
      <c r="L46" s="79" t="s">
        <v>23</v>
      </c>
      <c r="M46" s="78"/>
      <c r="N46" s="79" t="s">
        <v>23</v>
      </c>
      <c r="O46" s="110">
        <v>3366.1439999999998</v>
      </c>
      <c r="P46" s="129">
        <f>SUM(O43+O44+O45+O46)</f>
        <v>6596.0439999999999</v>
      </c>
    </row>
    <row r="47" spans="1:16" ht="15.5" x14ac:dyDescent="0.35">
      <c r="A47" s="102">
        <v>4000304001</v>
      </c>
      <c r="B47" s="103" t="s">
        <v>65</v>
      </c>
      <c r="C47" s="81" t="s">
        <v>49</v>
      </c>
      <c r="D47" s="53">
        <v>2</v>
      </c>
      <c r="E47" s="54" t="s">
        <v>66</v>
      </c>
      <c r="F47" s="55"/>
      <c r="G47" s="56"/>
      <c r="H47" s="57"/>
      <c r="I47" s="58" t="s">
        <v>23</v>
      </c>
      <c r="J47" s="59"/>
      <c r="K47" s="60"/>
      <c r="L47" s="61" t="s">
        <v>23</v>
      </c>
      <c r="M47" s="60"/>
      <c r="N47" s="61" t="s">
        <v>23</v>
      </c>
      <c r="O47" s="82">
        <v>1050</v>
      </c>
      <c r="P47" s="103"/>
    </row>
    <row r="48" spans="1:16" ht="15.5" x14ac:dyDescent="0.35">
      <c r="A48" s="36">
        <v>4000304001</v>
      </c>
      <c r="B48" s="18" t="s">
        <v>65</v>
      </c>
      <c r="C48" s="33" t="s">
        <v>49</v>
      </c>
      <c r="D48" s="20">
        <v>2</v>
      </c>
      <c r="E48" s="21" t="s">
        <v>67</v>
      </c>
      <c r="F48" s="22"/>
      <c r="G48" s="23"/>
      <c r="H48" s="24"/>
      <c r="I48" s="25" t="s">
        <v>23</v>
      </c>
      <c r="J48" s="26"/>
      <c r="K48" s="29"/>
      <c r="L48" s="28" t="s">
        <v>23</v>
      </c>
      <c r="M48" s="29"/>
      <c r="N48" s="28" t="s">
        <v>23</v>
      </c>
      <c r="O48" s="31">
        <v>11121</v>
      </c>
      <c r="P48" s="18"/>
    </row>
    <row r="49" spans="1:16" ht="16" thickBot="1" x14ac:dyDescent="0.4">
      <c r="A49" s="106">
        <v>4000304001</v>
      </c>
      <c r="B49" s="108" t="s">
        <v>65</v>
      </c>
      <c r="C49" s="100" t="s">
        <v>49</v>
      </c>
      <c r="D49" s="67">
        <v>2</v>
      </c>
      <c r="E49" s="68" t="s">
        <v>68</v>
      </c>
      <c r="F49" s="69"/>
      <c r="G49" s="70"/>
      <c r="H49" s="71"/>
      <c r="I49" s="77" t="s">
        <v>23</v>
      </c>
      <c r="J49" s="73"/>
      <c r="K49" s="78"/>
      <c r="L49" s="79" t="s">
        <v>23</v>
      </c>
      <c r="M49" s="78"/>
      <c r="N49" s="79" t="s">
        <v>23</v>
      </c>
      <c r="O49" s="80">
        <v>2268</v>
      </c>
      <c r="P49" s="129">
        <f>SUM(O47+O48+O49)</f>
        <v>14439</v>
      </c>
    </row>
    <row r="50" spans="1:16" ht="15.5" x14ac:dyDescent="0.35">
      <c r="A50" s="152">
        <v>1061000001</v>
      </c>
      <c r="B50" s="153" t="s">
        <v>33</v>
      </c>
      <c r="C50" s="154" t="s">
        <v>20</v>
      </c>
      <c r="D50" s="155">
        <v>3</v>
      </c>
      <c r="E50" s="156" t="s">
        <v>142</v>
      </c>
      <c r="F50" s="157">
        <v>3</v>
      </c>
      <c r="G50" s="158">
        <v>0.25</v>
      </c>
      <c r="H50" s="159" t="s">
        <v>34</v>
      </c>
      <c r="I50" s="160">
        <v>5318.75</v>
      </c>
      <c r="J50" s="161"/>
      <c r="K50" s="162"/>
      <c r="L50" s="163"/>
      <c r="M50" s="162"/>
      <c r="N50" s="163"/>
      <c r="O50" s="164"/>
      <c r="P50" s="165"/>
    </row>
    <row r="51" spans="1:16" ht="15.5" x14ac:dyDescent="0.35">
      <c r="A51" s="151">
        <v>1061000001</v>
      </c>
      <c r="B51" s="166" t="s">
        <v>33</v>
      </c>
      <c r="C51" s="167" t="s">
        <v>20</v>
      </c>
      <c r="D51" s="155">
        <v>3</v>
      </c>
      <c r="E51" s="156" t="s">
        <v>69</v>
      </c>
      <c r="F51" s="157">
        <v>12</v>
      </c>
      <c r="G51" s="158">
        <v>0.1</v>
      </c>
      <c r="H51" s="159" t="s">
        <v>70</v>
      </c>
      <c r="I51" s="160">
        <v>5370</v>
      </c>
      <c r="J51" s="168"/>
      <c r="K51" s="169"/>
      <c r="L51" s="170" t="s">
        <v>23</v>
      </c>
      <c r="M51" s="169"/>
      <c r="N51" s="170" t="s">
        <v>23</v>
      </c>
      <c r="O51" s="171"/>
      <c r="P51" s="172"/>
    </row>
    <row r="52" spans="1:16" ht="15.5" x14ac:dyDescent="0.35">
      <c r="A52" s="48">
        <v>1061000001</v>
      </c>
      <c r="B52" s="18" t="s">
        <v>33</v>
      </c>
      <c r="C52" s="33" t="s">
        <v>20</v>
      </c>
      <c r="D52" s="20">
        <v>1</v>
      </c>
      <c r="E52" s="21" t="s">
        <v>71</v>
      </c>
      <c r="F52" s="22">
        <v>1</v>
      </c>
      <c r="G52" s="23"/>
      <c r="H52" s="24"/>
      <c r="I52" s="25" t="s">
        <v>23</v>
      </c>
      <c r="J52" s="26" t="s">
        <v>28</v>
      </c>
      <c r="K52" s="29">
        <v>20</v>
      </c>
      <c r="L52" s="28">
        <v>490</v>
      </c>
      <c r="M52" s="29"/>
      <c r="N52" s="28" t="s">
        <v>23</v>
      </c>
      <c r="O52" s="31"/>
      <c r="P52" s="30"/>
    </row>
    <row r="53" spans="1:16" ht="15.5" x14ac:dyDescent="0.35">
      <c r="A53" s="48">
        <v>1061000001</v>
      </c>
      <c r="B53" s="18" t="s">
        <v>33</v>
      </c>
      <c r="C53" s="33" t="s">
        <v>20</v>
      </c>
      <c r="D53" s="20">
        <v>1</v>
      </c>
      <c r="E53" s="21" t="s">
        <v>71</v>
      </c>
      <c r="F53" s="22">
        <v>9</v>
      </c>
      <c r="G53" s="23"/>
      <c r="H53" s="24"/>
      <c r="I53" s="25" t="s">
        <v>23</v>
      </c>
      <c r="J53" s="26" t="s">
        <v>28</v>
      </c>
      <c r="K53" s="29"/>
      <c r="L53" s="28" t="s">
        <v>23</v>
      </c>
      <c r="M53" s="29">
        <v>20</v>
      </c>
      <c r="N53" s="28">
        <v>4654.8</v>
      </c>
      <c r="O53" s="31"/>
      <c r="P53" s="30"/>
    </row>
    <row r="54" spans="1:16" ht="31" x14ac:dyDescent="0.35">
      <c r="A54" s="48">
        <v>1061000001</v>
      </c>
      <c r="B54" s="18" t="s">
        <v>33</v>
      </c>
      <c r="C54" s="33" t="s">
        <v>20</v>
      </c>
      <c r="D54" s="20">
        <v>1</v>
      </c>
      <c r="E54" s="21" t="s">
        <v>72</v>
      </c>
      <c r="F54" s="22">
        <v>3</v>
      </c>
      <c r="G54" s="23"/>
      <c r="H54" s="24"/>
      <c r="I54" s="25" t="s">
        <v>23</v>
      </c>
      <c r="J54" s="26" t="s">
        <v>25</v>
      </c>
      <c r="K54" s="29">
        <v>20</v>
      </c>
      <c r="L54" s="28">
        <v>1017.6000000000001</v>
      </c>
      <c r="M54" s="29"/>
      <c r="N54" s="28" t="s">
        <v>23</v>
      </c>
      <c r="O54" s="31"/>
      <c r="P54" s="18"/>
    </row>
    <row r="55" spans="1:16" ht="31" x14ac:dyDescent="0.35">
      <c r="A55" s="48">
        <v>1061000001</v>
      </c>
      <c r="B55" s="18" t="s">
        <v>33</v>
      </c>
      <c r="C55" s="33" t="s">
        <v>20</v>
      </c>
      <c r="D55" s="20">
        <v>1</v>
      </c>
      <c r="E55" s="21" t="s">
        <v>72</v>
      </c>
      <c r="F55" s="22">
        <v>7</v>
      </c>
      <c r="G55" s="23"/>
      <c r="H55" s="24"/>
      <c r="I55" s="25" t="s">
        <v>23</v>
      </c>
      <c r="J55" s="26" t="s">
        <v>25</v>
      </c>
      <c r="K55" s="29"/>
      <c r="L55" s="28" t="s">
        <v>23</v>
      </c>
      <c r="M55" s="29">
        <v>20</v>
      </c>
      <c r="N55" s="28">
        <v>2504.6</v>
      </c>
      <c r="O55" s="31"/>
      <c r="P55" s="18"/>
    </row>
    <row r="56" spans="1:16" ht="15.5" x14ac:dyDescent="0.35">
      <c r="A56" s="48">
        <v>1061000001</v>
      </c>
      <c r="B56" s="18" t="s">
        <v>33</v>
      </c>
      <c r="C56" s="33" t="s">
        <v>49</v>
      </c>
      <c r="D56" s="20">
        <v>2</v>
      </c>
      <c r="E56" s="21" t="s">
        <v>73</v>
      </c>
      <c r="F56" s="22"/>
      <c r="G56" s="23"/>
      <c r="H56" s="24"/>
      <c r="I56" s="25" t="s">
        <v>23</v>
      </c>
      <c r="J56" s="26"/>
      <c r="K56" s="29"/>
      <c r="L56" s="28" t="s">
        <v>23</v>
      </c>
      <c r="M56" s="29"/>
      <c r="N56" s="28" t="s">
        <v>23</v>
      </c>
      <c r="O56" s="31">
        <v>10840</v>
      </c>
      <c r="P56" s="18"/>
    </row>
    <row r="57" spans="1:16" ht="15.5" x14ac:dyDescent="0.35">
      <c r="A57" s="48">
        <v>1061000001</v>
      </c>
      <c r="B57" s="18" t="s">
        <v>33</v>
      </c>
      <c r="C57" s="33" t="s">
        <v>49</v>
      </c>
      <c r="D57" s="20">
        <v>2</v>
      </c>
      <c r="E57" s="21" t="s">
        <v>74</v>
      </c>
      <c r="F57" s="22"/>
      <c r="G57" s="23"/>
      <c r="H57" s="24"/>
      <c r="I57" s="25" t="s">
        <v>23</v>
      </c>
      <c r="J57" s="26"/>
      <c r="K57" s="29"/>
      <c r="L57" s="28" t="s">
        <v>23</v>
      </c>
      <c r="M57" s="29"/>
      <c r="N57" s="28" t="s">
        <v>23</v>
      </c>
      <c r="O57" s="31">
        <v>5250</v>
      </c>
      <c r="P57" s="18"/>
    </row>
    <row r="58" spans="1:16" ht="15.5" x14ac:dyDescent="0.35">
      <c r="A58" s="48">
        <v>1061000001</v>
      </c>
      <c r="B58" s="18" t="s">
        <v>33</v>
      </c>
      <c r="C58" s="33" t="s">
        <v>49</v>
      </c>
      <c r="D58" s="20">
        <v>2</v>
      </c>
      <c r="E58" s="21" t="s">
        <v>75</v>
      </c>
      <c r="F58" s="22"/>
      <c r="G58" s="23"/>
      <c r="H58" s="24"/>
      <c r="I58" s="25" t="s">
        <v>23</v>
      </c>
      <c r="J58" s="26"/>
      <c r="K58" s="29"/>
      <c r="L58" s="28" t="s">
        <v>23</v>
      </c>
      <c r="M58" s="29"/>
      <c r="N58" s="28" t="s">
        <v>23</v>
      </c>
      <c r="O58" s="31">
        <v>7120</v>
      </c>
      <c r="P58" s="18"/>
    </row>
    <row r="59" spans="1:16" ht="16" thickBot="1" x14ac:dyDescent="0.4">
      <c r="A59" s="64">
        <v>1061000001</v>
      </c>
      <c r="B59" s="108" t="s">
        <v>33</v>
      </c>
      <c r="C59" s="100" t="s">
        <v>49</v>
      </c>
      <c r="D59" s="67">
        <v>2</v>
      </c>
      <c r="E59" s="137" t="s">
        <v>76</v>
      </c>
      <c r="F59" s="69"/>
      <c r="G59" s="70"/>
      <c r="H59" s="71"/>
      <c r="I59" s="77" t="s">
        <v>23</v>
      </c>
      <c r="J59" s="138"/>
      <c r="K59" s="78"/>
      <c r="L59" s="79" t="s">
        <v>23</v>
      </c>
      <c r="M59" s="78"/>
      <c r="N59" s="79" t="s">
        <v>23</v>
      </c>
      <c r="O59" s="139">
        <v>1209</v>
      </c>
      <c r="P59" s="130">
        <f>SUM(I50+I51+L52+N53+L54+N55+O56+O57+O58+O59)</f>
        <v>43774.75</v>
      </c>
    </row>
    <row r="60" spans="1:16" ht="15.5" x14ac:dyDescent="0.35">
      <c r="A60" s="102">
        <v>4000100000</v>
      </c>
      <c r="B60" s="102" t="s">
        <v>77</v>
      </c>
      <c r="C60" s="81" t="s">
        <v>49</v>
      </c>
      <c r="D60" s="53">
        <v>2</v>
      </c>
      <c r="E60" s="54" t="s">
        <v>78</v>
      </c>
      <c r="F60" s="55"/>
      <c r="G60" s="56"/>
      <c r="H60" s="57"/>
      <c r="I60" s="58" t="s">
        <v>23</v>
      </c>
      <c r="J60" s="59"/>
      <c r="K60" s="60"/>
      <c r="L60" s="61" t="s">
        <v>23</v>
      </c>
      <c r="M60" s="60"/>
      <c r="N60" s="61" t="s">
        <v>23</v>
      </c>
      <c r="O60" s="82">
        <v>7150</v>
      </c>
      <c r="P60" s="103"/>
    </row>
    <row r="61" spans="1:16" ht="15.5" x14ac:dyDescent="0.35">
      <c r="A61" s="36">
        <v>4000100000</v>
      </c>
      <c r="B61" s="36" t="s">
        <v>77</v>
      </c>
      <c r="C61" s="33" t="s">
        <v>20</v>
      </c>
      <c r="D61" s="20">
        <v>2</v>
      </c>
      <c r="E61" s="44" t="s">
        <v>79</v>
      </c>
      <c r="F61" s="22">
        <v>12</v>
      </c>
      <c r="G61" s="23">
        <v>0.2</v>
      </c>
      <c r="H61" s="24" t="s">
        <v>80</v>
      </c>
      <c r="I61" s="25">
        <v>10400</v>
      </c>
      <c r="J61" s="26"/>
      <c r="K61" s="27"/>
      <c r="L61" s="28" t="s">
        <v>23</v>
      </c>
      <c r="M61" s="27"/>
      <c r="N61" s="28" t="s">
        <v>23</v>
      </c>
      <c r="O61" s="31"/>
      <c r="P61" s="18"/>
    </row>
    <row r="62" spans="1:16" ht="16" thickBot="1" x14ac:dyDescent="0.4">
      <c r="A62" s="106">
        <v>4000100000</v>
      </c>
      <c r="B62" s="106" t="s">
        <v>77</v>
      </c>
      <c r="C62" s="100" t="s">
        <v>20</v>
      </c>
      <c r="D62" s="67">
        <v>2</v>
      </c>
      <c r="E62" s="111" t="s">
        <v>79</v>
      </c>
      <c r="F62" s="69">
        <v>12</v>
      </c>
      <c r="G62" s="70">
        <v>0.2</v>
      </c>
      <c r="H62" s="71" t="s">
        <v>80</v>
      </c>
      <c r="I62" s="77">
        <v>10400</v>
      </c>
      <c r="J62" s="73"/>
      <c r="K62" s="78"/>
      <c r="L62" s="79" t="s">
        <v>23</v>
      </c>
      <c r="M62" s="78"/>
      <c r="N62" s="79" t="s">
        <v>23</v>
      </c>
      <c r="O62" s="80"/>
      <c r="P62" s="129">
        <f>SUM(O60+I61+I62)</f>
        <v>27950</v>
      </c>
    </row>
    <row r="63" spans="1:16" ht="15.5" x14ac:dyDescent="0.35">
      <c r="A63" s="102">
        <v>3000338311</v>
      </c>
      <c r="B63" s="102" t="s">
        <v>81</v>
      </c>
      <c r="C63" s="52" t="s">
        <v>20</v>
      </c>
      <c r="D63" s="53">
        <v>1</v>
      </c>
      <c r="E63" s="54" t="s">
        <v>82</v>
      </c>
      <c r="F63" s="55">
        <v>6</v>
      </c>
      <c r="G63" s="56">
        <v>0.2</v>
      </c>
      <c r="H63" s="57" t="s">
        <v>34</v>
      </c>
      <c r="I63" s="58">
        <v>8510</v>
      </c>
      <c r="J63" s="59"/>
      <c r="K63" s="60"/>
      <c r="L63" s="61" t="s">
        <v>23</v>
      </c>
      <c r="M63" s="60"/>
      <c r="N63" s="61" t="s">
        <v>23</v>
      </c>
      <c r="O63" s="82"/>
      <c r="P63" s="103"/>
    </row>
    <row r="64" spans="1:16" ht="31" x14ac:dyDescent="0.35">
      <c r="A64" s="36">
        <v>3000338311</v>
      </c>
      <c r="B64" s="36" t="s">
        <v>81</v>
      </c>
      <c r="C64" s="19" t="s">
        <v>49</v>
      </c>
      <c r="D64" s="20">
        <v>1</v>
      </c>
      <c r="E64" s="21" t="s">
        <v>83</v>
      </c>
      <c r="F64" s="22"/>
      <c r="G64" s="23"/>
      <c r="H64" s="24"/>
      <c r="I64" s="25" t="s">
        <v>23</v>
      </c>
      <c r="J64" s="26"/>
      <c r="K64" s="29"/>
      <c r="L64" s="28" t="s">
        <v>23</v>
      </c>
      <c r="M64" s="29"/>
      <c r="N64" s="28" t="s">
        <v>23</v>
      </c>
      <c r="O64" s="31">
        <v>400</v>
      </c>
      <c r="P64" s="18"/>
    </row>
    <row r="65" spans="1:19" ht="15.5" x14ac:dyDescent="0.35">
      <c r="A65" s="36">
        <v>3000338311</v>
      </c>
      <c r="B65" s="36" t="s">
        <v>81</v>
      </c>
      <c r="C65" s="19" t="s">
        <v>30</v>
      </c>
      <c r="D65" s="20">
        <v>1</v>
      </c>
      <c r="E65" s="21" t="s">
        <v>84</v>
      </c>
      <c r="F65" s="22"/>
      <c r="G65" s="23"/>
      <c r="H65" s="24"/>
      <c r="I65" s="25" t="s">
        <v>23</v>
      </c>
      <c r="J65" s="26"/>
      <c r="K65" s="29"/>
      <c r="L65" s="28" t="s">
        <v>23</v>
      </c>
      <c r="M65" s="29"/>
      <c r="N65" s="28" t="s">
        <v>23</v>
      </c>
      <c r="O65" s="31">
        <v>500</v>
      </c>
      <c r="P65" s="18"/>
    </row>
    <row r="66" spans="1:19" ht="15.5" x14ac:dyDescent="0.35">
      <c r="A66" s="36">
        <v>3000338311</v>
      </c>
      <c r="B66" s="36" t="s">
        <v>81</v>
      </c>
      <c r="C66" s="19" t="s">
        <v>20</v>
      </c>
      <c r="D66" s="20">
        <v>2</v>
      </c>
      <c r="E66" s="21" t="s">
        <v>85</v>
      </c>
      <c r="F66" s="22">
        <v>4</v>
      </c>
      <c r="G66" s="23">
        <v>0.1</v>
      </c>
      <c r="H66" s="24" t="s">
        <v>34</v>
      </c>
      <c r="I66" s="25">
        <v>2836.6666666666665</v>
      </c>
      <c r="J66" s="26"/>
      <c r="K66" s="29"/>
      <c r="L66" s="28" t="s">
        <v>23</v>
      </c>
      <c r="M66" s="29"/>
      <c r="N66" s="28" t="s">
        <v>23</v>
      </c>
      <c r="O66" s="31"/>
      <c r="P66" s="18"/>
    </row>
    <row r="67" spans="1:19" ht="31" x14ac:dyDescent="0.35">
      <c r="A67" s="36">
        <v>3000338311</v>
      </c>
      <c r="B67" s="36" t="s">
        <v>81</v>
      </c>
      <c r="C67" s="19" t="s">
        <v>20</v>
      </c>
      <c r="D67" s="20">
        <v>2</v>
      </c>
      <c r="E67" s="21" t="s">
        <v>86</v>
      </c>
      <c r="F67" s="22">
        <v>4</v>
      </c>
      <c r="G67" s="23"/>
      <c r="H67" s="24"/>
      <c r="I67" s="25" t="s">
        <v>23</v>
      </c>
      <c r="J67" s="26" t="s">
        <v>25</v>
      </c>
      <c r="K67" s="29"/>
      <c r="L67" s="28" t="s">
        <v>23</v>
      </c>
      <c r="M67" s="29">
        <v>50</v>
      </c>
      <c r="N67" s="28">
        <v>3578</v>
      </c>
      <c r="O67" s="31"/>
      <c r="P67" s="18"/>
    </row>
    <row r="68" spans="1:19" ht="47" thickBot="1" x14ac:dyDescent="0.4">
      <c r="A68" s="106">
        <v>3000338311</v>
      </c>
      <c r="B68" s="106" t="s">
        <v>81</v>
      </c>
      <c r="C68" s="66" t="s">
        <v>49</v>
      </c>
      <c r="D68" s="67">
        <v>2</v>
      </c>
      <c r="E68" s="68" t="s">
        <v>87</v>
      </c>
      <c r="F68" s="69"/>
      <c r="G68" s="70"/>
      <c r="H68" s="71"/>
      <c r="I68" s="77" t="s">
        <v>23</v>
      </c>
      <c r="J68" s="73"/>
      <c r="K68" s="78"/>
      <c r="L68" s="79" t="s">
        <v>23</v>
      </c>
      <c r="M68" s="78"/>
      <c r="N68" s="79" t="s">
        <v>23</v>
      </c>
      <c r="O68" s="80">
        <v>10000</v>
      </c>
      <c r="P68" s="129">
        <f>SUM(I63+O64+O65+I66+N67+O68)</f>
        <v>25824.666666666664</v>
      </c>
    </row>
    <row r="69" spans="1:19" ht="15.5" x14ac:dyDescent="0.35">
      <c r="A69" s="102">
        <v>2000400001</v>
      </c>
      <c r="B69" s="102" t="s">
        <v>88</v>
      </c>
      <c r="C69" s="52" t="s">
        <v>49</v>
      </c>
      <c r="D69" s="53">
        <v>2</v>
      </c>
      <c r="E69" s="54" t="s">
        <v>89</v>
      </c>
      <c r="F69" s="55"/>
      <c r="G69" s="56"/>
      <c r="H69" s="112"/>
      <c r="I69" s="58" t="s">
        <v>23</v>
      </c>
      <c r="J69" s="59"/>
      <c r="K69" s="60"/>
      <c r="L69" s="61" t="s">
        <v>23</v>
      </c>
      <c r="M69" s="60"/>
      <c r="N69" s="61" t="s">
        <v>23</v>
      </c>
      <c r="O69" s="82">
        <v>2930</v>
      </c>
      <c r="P69" s="103"/>
    </row>
    <row r="70" spans="1:19" ht="15.5" x14ac:dyDescent="0.35">
      <c r="A70" s="36">
        <v>2000400001</v>
      </c>
      <c r="B70" s="36" t="s">
        <v>88</v>
      </c>
      <c r="C70" s="19" t="s">
        <v>49</v>
      </c>
      <c r="D70" s="20">
        <v>2</v>
      </c>
      <c r="E70" s="21" t="s">
        <v>90</v>
      </c>
      <c r="F70" s="22"/>
      <c r="G70" s="23"/>
      <c r="H70" s="43"/>
      <c r="I70" s="25" t="s">
        <v>23</v>
      </c>
      <c r="J70" s="26"/>
      <c r="K70" s="29"/>
      <c r="L70" s="28" t="s">
        <v>23</v>
      </c>
      <c r="M70" s="29"/>
      <c r="N70" s="28" t="s">
        <v>23</v>
      </c>
      <c r="O70" s="31">
        <v>3585</v>
      </c>
      <c r="P70" s="18"/>
    </row>
    <row r="71" spans="1:19" ht="15.5" x14ac:dyDescent="0.35">
      <c r="A71" s="36">
        <v>2000400001</v>
      </c>
      <c r="B71" s="36" t="s">
        <v>88</v>
      </c>
      <c r="C71" s="19" t="s">
        <v>20</v>
      </c>
      <c r="D71" s="20">
        <v>2</v>
      </c>
      <c r="E71" s="21" t="s">
        <v>91</v>
      </c>
      <c r="F71" s="22">
        <v>3</v>
      </c>
      <c r="G71" s="23"/>
      <c r="H71" s="24"/>
      <c r="I71" s="25" t="s">
        <v>23</v>
      </c>
      <c r="J71" s="26" t="s">
        <v>22</v>
      </c>
      <c r="K71" s="29">
        <v>8</v>
      </c>
      <c r="L71" s="28">
        <v>432.96</v>
      </c>
      <c r="M71" s="29"/>
      <c r="N71" s="28" t="s">
        <v>23</v>
      </c>
      <c r="O71" s="31"/>
      <c r="P71" s="18"/>
    </row>
    <row r="72" spans="1:19" ht="15.5" x14ac:dyDescent="0.35">
      <c r="A72" s="36">
        <v>2000400001</v>
      </c>
      <c r="B72" s="36" t="s">
        <v>88</v>
      </c>
      <c r="C72" s="19" t="s">
        <v>20</v>
      </c>
      <c r="D72" s="20">
        <v>2</v>
      </c>
      <c r="E72" s="21" t="s">
        <v>91</v>
      </c>
      <c r="F72" s="22">
        <v>3</v>
      </c>
      <c r="G72" s="23"/>
      <c r="H72" s="24"/>
      <c r="I72" s="25" t="s">
        <v>23</v>
      </c>
      <c r="J72" s="26" t="s">
        <v>25</v>
      </c>
      <c r="K72" s="29">
        <v>8</v>
      </c>
      <c r="L72" s="28">
        <v>407.04</v>
      </c>
      <c r="M72" s="29"/>
      <c r="N72" s="28" t="s">
        <v>23</v>
      </c>
      <c r="O72" s="31"/>
      <c r="P72" s="18"/>
    </row>
    <row r="73" spans="1:19" ht="31.5" thickBot="1" x14ac:dyDescent="0.4">
      <c r="A73" s="106">
        <v>2000400001</v>
      </c>
      <c r="B73" s="106" t="s">
        <v>88</v>
      </c>
      <c r="C73" s="66" t="s">
        <v>20</v>
      </c>
      <c r="D73" s="67">
        <v>1</v>
      </c>
      <c r="E73" s="68" t="s">
        <v>92</v>
      </c>
      <c r="F73" s="69">
        <v>3</v>
      </c>
      <c r="G73" s="70">
        <v>0.1</v>
      </c>
      <c r="H73" s="71" t="s">
        <v>34</v>
      </c>
      <c r="I73" s="77">
        <v>2127.5</v>
      </c>
      <c r="J73" s="73"/>
      <c r="K73" s="78"/>
      <c r="L73" s="79" t="s">
        <v>23</v>
      </c>
      <c r="M73" s="78"/>
      <c r="N73" s="79" t="s">
        <v>23</v>
      </c>
      <c r="O73" s="80">
        <v>1063.75</v>
      </c>
      <c r="P73" s="129">
        <f>SUM(O69+O70+L71+L72+I73+O73)</f>
        <v>10546.25</v>
      </c>
    </row>
    <row r="74" spans="1:19" ht="15.5" x14ac:dyDescent="0.35">
      <c r="A74" s="113"/>
      <c r="B74" s="103" t="s">
        <v>93</v>
      </c>
      <c r="C74" s="52" t="s">
        <v>20</v>
      </c>
      <c r="D74" s="53">
        <v>3</v>
      </c>
      <c r="E74" s="54" t="s">
        <v>94</v>
      </c>
      <c r="F74" s="55">
        <v>6</v>
      </c>
      <c r="G74" s="56"/>
      <c r="H74" s="57"/>
      <c r="I74" s="58" t="s">
        <v>23</v>
      </c>
      <c r="J74" s="59" t="s">
        <v>25</v>
      </c>
      <c r="K74" s="60"/>
      <c r="L74" s="61" t="s">
        <v>23</v>
      </c>
      <c r="M74" s="60">
        <v>10</v>
      </c>
      <c r="N74" s="61">
        <v>1073.4000000000001</v>
      </c>
      <c r="O74" s="82"/>
      <c r="P74" s="103"/>
      <c r="R74" s="136" t="s">
        <v>141</v>
      </c>
      <c r="S74" s="136"/>
    </row>
    <row r="75" spans="1:19" ht="15.5" x14ac:dyDescent="0.35">
      <c r="A75" s="49"/>
      <c r="B75" s="18" t="s">
        <v>93</v>
      </c>
      <c r="C75" s="19" t="s">
        <v>49</v>
      </c>
      <c r="D75" s="20">
        <v>3</v>
      </c>
      <c r="E75" s="21" t="s">
        <v>95</v>
      </c>
      <c r="F75" s="22">
        <v>4</v>
      </c>
      <c r="G75" s="23"/>
      <c r="H75" s="24"/>
      <c r="I75" s="25" t="s">
        <v>23</v>
      </c>
      <c r="J75" s="26"/>
      <c r="K75" s="29"/>
      <c r="L75" s="28" t="s">
        <v>23</v>
      </c>
      <c r="M75" s="29"/>
      <c r="N75" s="28" t="s">
        <v>23</v>
      </c>
      <c r="O75" s="31">
        <v>250</v>
      </c>
      <c r="P75" s="18"/>
    </row>
    <row r="76" spans="1:19" ht="16" thickBot="1" x14ac:dyDescent="0.4">
      <c r="A76" s="114"/>
      <c r="B76" s="108" t="s">
        <v>93</v>
      </c>
      <c r="C76" s="66" t="s">
        <v>49</v>
      </c>
      <c r="D76" s="67">
        <v>3</v>
      </c>
      <c r="E76" s="68" t="s">
        <v>96</v>
      </c>
      <c r="F76" s="69">
        <v>4</v>
      </c>
      <c r="G76" s="70"/>
      <c r="H76" s="71"/>
      <c r="I76" s="77" t="s">
        <v>23</v>
      </c>
      <c r="J76" s="73"/>
      <c r="K76" s="78"/>
      <c r="L76" s="79" t="s">
        <v>23</v>
      </c>
      <c r="M76" s="78"/>
      <c r="N76" s="79" t="s">
        <v>23</v>
      </c>
      <c r="O76" s="80">
        <v>4420</v>
      </c>
      <c r="P76" s="130">
        <f>SUM(N74+O75+O76)</f>
        <v>5743.4</v>
      </c>
    </row>
    <row r="77" spans="1:19" ht="15.5" x14ac:dyDescent="0.35">
      <c r="A77" s="102">
        <v>1060300041</v>
      </c>
      <c r="B77" s="103" t="s">
        <v>98</v>
      </c>
      <c r="C77" s="52" t="s">
        <v>49</v>
      </c>
      <c r="D77" s="53">
        <v>2</v>
      </c>
      <c r="E77" s="54" t="s">
        <v>99</v>
      </c>
      <c r="F77" s="55"/>
      <c r="G77" s="56"/>
      <c r="H77" s="57"/>
      <c r="I77" s="58" t="s">
        <v>23</v>
      </c>
      <c r="J77" s="59"/>
      <c r="K77" s="60"/>
      <c r="L77" s="61" t="s">
        <v>23</v>
      </c>
      <c r="M77" s="60"/>
      <c r="N77" s="61" t="s">
        <v>23</v>
      </c>
      <c r="O77" s="82">
        <v>320.75</v>
      </c>
      <c r="P77" s="103"/>
    </row>
    <row r="78" spans="1:19" ht="15.5" x14ac:dyDescent="0.35">
      <c r="A78" s="36">
        <v>1060300041</v>
      </c>
      <c r="B78" s="18" t="s">
        <v>98</v>
      </c>
      <c r="C78" s="19" t="s">
        <v>49</v>
      </c>
      <c r="D78" s="20">
        <v>2</v>
      </c>
      <c r="E78" s="21" t="s">
        <v>100</v>
      </c>
      <c r="F78" s="22"/>
      <c r="G78" s="23"/>
      <c r="H78" s="24"/>
      <c r="I78" s="25" t="s">
        <v>23</v>
      </c>
      <c r="J78" s="26"/>
      <c r="K78" s="29"/>
      <c r="L78" s="28" t="s">
        <v>23</v>
      </c>
      <c r="M78" s="29"/>
      <c r="N78" s="28" t="s">
        <v>23</v>
      </c>
      <c r="O78" s="31">
        <v>187.74</v>
      </c>
      <c r="P78" s="18"/>
    </row>
    <row r="79" spans="1:19" ht="16" thickBot="1" x14ac:dyDescent="0.4">
      <c r="A79" s="106">
        <v>1060300041</v>
      </c>
      <c r="B79" s="108" t="s">
        <v>98</v>
      </c>
      <c r="C79" s="66" t="s">
        <v>49</v>
      </c>
      <c r="D79" s="67">
        <v>2</v>
      </c>
      <c r="E79" s="68" t="s">
        <v>101</v>
      </c>
      <c r="F79" s="69"/>
      <c r="G79" s="70"/>
      <c r="H79" s="71"/>
      <c r="I79" s="77" t="s">
        <v>23</v>
      </c>
      <c r="J79" s="73"/>
      <c r="K79" s="78"/>
      <c r="L79" s="79" t="s">
        <v>23</v>
      </c>
      <c r="M79" s="78"/>
      <c r="N79" s="79" t="s">
        <v>23</v>
      </c>
      <c r="O79" s="80">
        <v>379.09</v>
      </c>
      <c r="P79" s="129">
        <f>SUM(O77+O78+O79)</f>
        <v>887.57999999999993</v>
      </c>
    </row>
    <row r="80" spans="1:19" ht="16" thickBot="1" x14ac:dyDescent="0.4">
      <c r="A80" s="115">
        <v>1061100001</v>
      </c>
      <c r="B80" s="116" t="s">
        <v>102</v>
      </c>
      <c r="C80" s="117" t="s">
        <v>49</v>
      </c>
      <c r="D80" s="118">
        <v>1</v>
      </c>
      <c r="E80" s="119" t="s">
        <v>103</v>
      </c>
      <c r="F80" s="120">
        <v>4</v>
      </c>
      <c r="G80" s="121"/>
      <c r="H80" s="122"/>
      <c r="I80" s="123" t="s">
        <v>23</v>
      </c>
      <c r="J80" s="124"/>
      <c r="K80" s="125"/>
      <c r="L80" s="126" t="s">
        <v>23</v>
      </c>
      <c r="M80" s="125"/>
      <c r="N80" s="126" t="s">
        <v>23</v>
      </c>
      <c r="O80" s="127">
        <v>8450</v>
      </c>
      <c r="P80" s="128">
        <f>SUM(O80)</f>
        <v>8450</v>
      </c>
    </row>
    <row r="81" spans="1:16" ht="15.5" x14ac:dyDescent="0.35">
      <c r="A81" s="102">
        <v>3095720330</v>
      </c>
      <c r="B81" s="103" t="s">
        <v>108</v>
      </c>
      <c r="C81" s="52" t="s">
        <v>20</v>
      </c>
      <c r="D81" s="53">
        <v>1</v>
      </c>
      <c r="E81" s="54" t="s">
        <v>104</v>
      </c>
      <c r="F81" s="55">
        <v>12</v>
      </c>
      <c r="G81" s="56">
        <v>0.3</v>
      </c>
      <c r="H81" s="57" t="s">
        <v>105</v>
      </c>
      <c r="I81" s="58">
        <v>32460</v>
      </c>
      <c r="J81" s="59"/>
      <c r="K81" s="60"/>
      <c r="L81" s="61" t="s">
        <v>23</v>
      </c>
      <c r="M81" s="60"/>
      <c r="N81" s="61" t="s">
        <v>23</v>
      </c>
      <c r="O81" s="82"/>
      <c r="P81" s="103"/>
    </row>
    <row r="82" spans="1:16" ht="15.5" x14ac:dyDescent="0.35">
      <c r="A82" s="36">
        <v>3095720330</v>
      </c>
      <c r="B82" s="18" t="s">
        <v>108</v>
      </c>
      <c r="C82" s="19" t="s">
        <v>20</v>
      </c>
      <c r="D82" s="20">
        <v>1</v>
      </c>
      <c r="E82" s="50" t="s">
        <v>91</v>
      </c>
      <c r="F82" s="22">
        <v>3</v>
      </c>
      <c r="G82" s="23"/>
      <c r="H82" s="24"/>
      <c r="I82" s="25" t="s">
        <v>23</v>
      </c>
      <c r="J82" s="26" t="s">
        <v>25</v>
      </c>
      <c r="K82" s="29">
        <v>38</v>
      </c>
      <c r="L82" s="28">
        <v>1933.44</v>
      </c>
      <c r="M82" s="29"/>
      <c r="N82" s="28" t="s">
        <v>23</v>
      </c>
      <c r="O82" s="31"/>
      <c r="P82" s="18"/>
    </row>
    <row r="83" spans="1:16" ht="15.5" x14ac:dyDescent="0.35">
      <c r="A83" s="36">
        <v>3095720330</v>
      </c>
      <c r="B83" s="18" t="s">
        <v>108</v>
      </c>
      <c r="C83" s="19" t="s">
        <v>20</v>
      </c>
      <c r="D83" s="20">
        <v>1</v>
      </c>
      <c r="E83" s="50" t="s">
        <v>91</v>
      </c>
      <c r="F83" s="22">
        <v>9</v>
      </c>
      <c r="G83" s="23"/>
      <c r="H83" s="24"/>
      <c r="I83" s="25" t="s">
        <v>23</v>
      </c>
      <c r="J83" s="26" t="s">
        <v>25</v>
      </c>
      <c r="K83" s="29"/>
      <c r="L83" s="28" t="s">
        <v>23</v>
      </c>
      <c r="M83" s="29">
        <v>38</v>
      </c>
      <c r="N83" s="28">
        <v>6118.38</v>
      </c>
      <c r="O83" s="31"/>
      <c r="P83" s="18"/>
    </row>
    <row r="84" spans="1:16" ht="31" x14ac:dyDescent="0.35">
      <c r="A84" s="36">
        <v>3095720330</v>
      </c>
      <c r="B84" s="18" t="s">
        <v>108</v>
      </c>
      <c r="C84" s="19" t="s">
        <v>49</v>
      </c>
      <c r="D84" s="20">
        <v>2</v>
      </c>
      <c r="E84" s="21" t="s">
        <v>106</v>
      </c>
      <c r="F84" s="22"/>
      <c r="G84" s="23"/>
      <c r="H84" s="24"/>
      <c r="I84" s="25" t="s">
        <v>23</v>
      </c>
      <c r="J84" s="26"/>
      <c r="K84" s="29"/>
      <c r="L84" s="28" t="s">
        <v>23</v>
      </c>
      <c r="M84" s="29"/>
      <c r="N84" s="28" t="s">
        <v>23</v>
      </c>
      <c r="O84" s="31">
        <v>2000</v>
      </c>
      <c r="P84" s="18"/>
    </row>
    <row r="85" spans="1:16" ht="31.5" thickBot="1" x14ac:dyDescent="0.4">
      <c r="A85" s="106">
        <v>3095720330</v>
      </c>
      <c r="B85" s="108" t="s">
        <v>108</v>
      </c>
      <c r="C85" s="66" t="s">
        <v>49</v>
      </c>
      <c r="D85" s="67">
        <v>2</v>
      </c>
      <c r="E85" s="68" t="s">
        <v>107</v>
      </c>
      <c r="F85" s="69"/>
      <c r="G85" s="70"/>
      <c r="H85" s="71"/>
      <c r="I85" s="77" t="s">
        <v>23</v>
      </c>
      <c r="J85" s="73"/>
      <c r="K85" s="78"/>
      <c r="L85" s="79" t="s">
        <v>23</v>
      </c>
      <c r="M85" s="78"/>
      <c r="N85" s="79" t="s">
        <v>23</v>
      </c>
      <c r="O85" s="80">
        <v>16000</v>
      </c>
      <c r="P85" s="129">
        <f>SUM(I81+L82+N83+O84+O85)</f>
        <v>58511.82</v>
      </c>
    </row>
    <row r="86" spans="1:16" ht="15.5" x14ac:dyDescent="0.35">
      <c r="A86" s="102">
        <v>1061300001</v>
      </c>
      <c r="B86" s="103" t="s">
        <v>109</v>
      </c>
      <c r="C86" s="19" t="s">
        <v>20</v>
      </c>
      <c r="D86" s="20">
        <v>1</v>
      </c>
      <c r="E86" s="21" t="s">
        <v>110</v>
      </c>
      <c r="F86" s="22">
        <v>6</v>
      </c>
      <c r="G86" s="23">
        <v>0.08</v>
      </c>
      <c r="H86" s="24" t="s">
        <v>111</v>
      </c>
      <c r="I86" s="25">
        <v>3372</v>
      </c>
      <c r="J86" s="26"/>
      <c r="K86" s="27"/>
      <c r="L86" s="28" t="s">
        <v>23</v>
      </c>
      <c r="M86" s="27"/>
      <c r="N86" s="28" t="s">
        <v>23</v>
      </c>
      <c r="O86" s="31"/>
      <c r="P86" s="103"/>
    </row>
    <row r="87" spans="1:16" ht="15.5" x14ac:dyDescent="0.35">
      <c r="A87" s="36">
        <v>1061300001</v>
      </c>
      <c r="B87" s="18" t="s">
        <v>109</v>
      </c>
      <c r="C87" s="19" t="s">
        <v>20</v>
      </c>
      <c r="D87" s="20">
        <v>1</v>
      </c>
      <c r="E87" s="21" t="s">
        <v>112</v>
      </c>
      <c r="F87" s="22">
        <v>6</v>
      </c>
      <c r="G87" s="23">
        <v>0.09</v>
      </c>
      <c r="H87" s="24" t="s">
        <v>111</v>
      </c>
      <c r="I87" s="25">
        <v>3793.5</v>
      </c>
      <c r="J87" s="26"/>
      <c r="K87" s="29"/>
      <c r="L87" s="28" t="s">
        <v>23</v>
      </c>
      <c r="M87" s="29"/>
      <c r="N87" s="28" t="s">
        <v>23</v>
      </c>
      <c r="O87" s="31"/>
      <c r="P87" s="18"/>
    </row>
    <row r="88" spans="1:16" ht="15.5" x14ac:dyDescent="0.35">
      <c r="A88" s="36">
        <v>1061300001</v>
      </c>
      <c r="B88" s="18" t="s">
        <v>109</v>
      </c>
      <c r="C88" s="19" t="s">
        <v>20</v>
      </c>
      <c r="D88" s="20">
        <v>2</v>
      </c>
      <c r="E88" s="21" t="s">
        <v>113</v>
      </c>
      <c r="F88" s="22"/>
      <c r="G88" s="23"/>
      <c r="H88" s="24"/>
      <c r="I88" s="25" t="s">
        <v>23</v>
      </c>
      <c r="J88" s="26"/>
      <c r="K88" s="29"/>
      <c r="L88" s="28" t="s">
        <v>23</v>
      </c>
      <c r="M88" s="29"/>
      <c r="N88" s="28" t="s">
        <v>23</v>
      </c>
      <c r="O88" s="31">
        <v>3400</v>
      </c>
      <c r="P88" s="18"/>
    </row>
    <row r="89" spans="1:16" ht="15.5" x14ac:dyDescent="0.35">
      <c r="A89" s="36">
        <v>1061300001</v>
      </c>
      <c r="B89" s="18" t="s">
        <v>109</v>
      </c>
      <c r="C89" s="19" t="s">
        <v>20</v>
      </c>
      <c r="D89" s="20">
        <v>2</v>
      </c>
      <c r="E89" s="21" t="s">
        <v>113</v>
      </c>
      <c r="F89" s="22"/>
      <c r="G89" s="23"/>
      <c r="H89" s="24"/>
      <c r="I89" s="25" t="s">
        <v>23</v>
      </c>
      <c r="J89" s="26"/>
      <c r="K89" s="29"/>
      <c r="L89" s="28" t="s">
        <v>23</v>
      </c>
      <c r="M89" s="29"/>
      <c r="N89" s="28" t="s">
        <v>23</v>
      </c>
      <c r="O89" s="31">
        <v>3400</v>
      </c>
      <c r="P89" s="18"/>
    </row>
    <row r="90" spans="1:16" ht="15.5" x14ac:dyDescent="0.35">
      <c r="A90" s="36">
        <v>1061300001</v>
      </c>
      <c r="B90" s="18" t="s">
        <v>109</v>
      </c>
      <c r="C90" s="19" t="s">
        <v>20</v>
      </c>
      <c r="D90" s="20">
        <v>2</v>
      </c>
      <c r="E90" s="21" t="s">
        <v>114</v>
      </c>
      <c r="F90" s="22">
        <v>1.5</v>
      </c>
      <c r="G90" s="23">
        <v>0.08</v>
      </c>
      <c r="H90" s="24" t="s">
        <v>115</v>
      </c>
      <c r="I90" s="25">
        <v>754</v>
      </c>
      <c r="J90" s="26"/>
      <c r="K90" s="29"/>
      <c r="L90" s="28" t="s">
        <v>23</v>
      </c>
      <c r="M90" s="29"/>
      <c r="N90" s="28" t="s">
        <v>23</v>
      </c>
      <c r="O90" s="31"/>
      <c r="P90" s="18"/>
    </row>
    <row r="91" spans="1:16" ht="15.5" x14ac:dyDescent="0.35">
      <c r="A91" s="36">
        <v>1061300001</v>
      </c>
      <c r="B91" s="18" t="s">
        <v>109</v>
      </c>
      <c r="C91" s="19" t="s">
        <v>49</v>
      </c>
      <c r="D91" s="20">
        <v>2</v>
      </c>
      <c r="E91" s="21" t="s">
        <v>116</v>
      </c>
      <c r="F91" s="22"/>
      <c r="G91" s="23"/>
      <c r="H91" s="24"/>
      <c r="I91" s="25" t="s">
        <v>23</v>
      </c>
      <c r="J91" s="26"/>
      <c r="K91" s="29"/>
      <c r="L91" s="28" t="s">
        <v>23</v>
      </c>
      <c r="M91" s="29"/>
      <c r="N91" s="28" t="s">
        <v>23</v>
      </c>
      <c r="O91" s="31">
        <v>1500</v>
      </c>
      <c r="P91" s="18"/>
    </row>
    <row r="92" spans="1:16" ht="15.5" x14ac:dyDescent="0.35">
      <c r="A92" s="36">
        <v>1061300001</v>
      </c>
      <c r="B92" s="18" t="s">
        <v>109</v>
      </c>
      <c r="C92" s="19" t="s">
        <v>49</v>
      </c>
      <c r="D92" s="20">
        <v>2</v>
      </c>
      <c r="E92" s="21" t="s">
        <v>117</v>
      </c>
      <c r="F92" s="22"/>
      <c r="G92" s="23"/>
      <c r="H92" s="24"/>
      <c r="I92" s="25" t="s">
        <v>23</v>
      </c>
      <c r="J92" s="26"/>
      <c r="K92" s="29"/>
      <c r="L92" s="28" t="s">
        <v>23</v>
      </c>
      <c r="M92" s="29"/>
      <c r="N92" s="28" t="s">
        <v>23</v>
      </c>
      <c r="O92" s="31">
        <v>1000</v>
      </c>
      <c r="P92" s="18"/>
    </row>
    <row r="93" spans="1:16" ht="15.5" x14ac:dyDescent="0.35">
      <c r="A93" s="36">
        <v>1061300001</v>
      </c>
      <c r="B93" s="18" t="s">
        <v>109</v>
      </c>
      <c r="C93" s="19" t="s">
        <v>49</v>
      </c>
      <c r="D93" s="20">
        <v>2</v>
      </c>
      <c r="E93" s="21" t="s">
        <v>118</v>
      </c>
      <c r="F93" s="22"/>
      <c r="G93" s="23"/>
      <c r="H93" s="24"/>
      <c r="I93" s="25" t="s">
        <v>23</v>
      </c>
      <c r="J93" s="26"/>
      <c r="K93" s="29"/>
      <c r="L93" s="28" t="s">
        <v>23</v>
      </c>
      <c r="M93" s="29"/>
      <c r="N93" s="28" t="s">
        <v>23</v>
      </c>
      <c r="O93" s="31">
        <v>500</v>
      </c>
      <c r="P93" s="18"/>
    </row>
    <row r="94" spans="1:16" ht="15.5" x14ac:dyDescent="0.35">
      <c r="A94" s="36">
        <v>1061300001</v>
      </c>
      <c r="B94" s="18" t="s">
        <v>109</v>
      </c>
      <c r="C94" s="19" t="s">
        <v>20</v>
      </c>
      <c r="D94" s="20">
        <v>2</v>
      </c>
      <c r="E94" s="21" t="s">
        <v>119</v>
      </c>
      <c r="F94" s="22"/>
      <c r="G94" s="23"/>
      <c r="H94" s="24"/>
      <c r="I94" s="25" t="s">
        <v>23</v>
      </c>
      <c r="J94" s="26"/>
      <c r="K94" s="29"/>
      <c r="L94" s="28" t="s">
        <v>23</v>
      </c>
      <c r="M94" s="29"/>
      <c r="N94" s="28" t="s">
        <v>23</v>
      </c>
      <c r="O94" s="31">
        <v>2260</v>
      </c>
      <c r="P94" s="18"/>
    </row>
    <row r="95" spans="1:16" ht="15.5" x14ac:dyDescent="0.35">
      <c r="A95" s="36">
        <v>1061300001</v>
      </c>
      <c r="B95" s="18" t="s">
        <v>109</v>
      </c>
      <c r="C95" s="19" t="s">
        <v>20</v>
      </c>
      <c r="D95" s="20">
        <v>2</v>
      </c>
      <c r="E95" s="21" t="s">
        <v>119</v>
      </c>
      <c r="F95" s="22"/>
      <c r="G95" s="23"/>
      <c r="H95" s="24"/>
      <c r="I95" s="25" t="s">
        <v>23</v>
      </c>
      <c r="J95" s="26"/>
      <c r="K95" s="29"/>
      <c r="L95" s="28" t="s">
        <v>23</v>
      </c>
      <c r="M95" s="29"/>
      <c r="N95" s="28" t="s">
        <v>23</v>
      </c>
      <c r="O95" s="31">
        <v>2760</v>
      </c>
      <c r="P95" s="18"/>
    </row>
    <row r="96" spans="1:16" ht="16" thickBot="1" x14ac:dyDescent="0.4">
      <c r="A96" s="106">
        <v>1061300001</v>
      </c>
      <c r="B96" s="108" t="s">
        <v>109</v>
      </c>
      <c r="C96" s="66" t="s">
        <v>49</v>
      </c>
      <c r="D96" s="67">
        <v>2</v>
      </c>
      <c r="E96" s="68" t="s">
        <v>120</v>
      </c>
      <c r="F96" s="69"/>
      <c r="G96" s="70"/>
      <c r="H96" s="71"/>
      <c r="I96" s="77" t="s">
        <v>23</v>
      </c>
      <c r="J96" s="73"/>
      <c r="K96" s="78"/>
      <c r="L96" s="79" t="s">
        <v>23</v>
      </c>
      <c r="M96" s="78"/>
      <c r="N96" s="79" t="s">
        <v>23</v>
      </c>
      <c r="O96" s="80">
        <v>950</v>
      </c>
      <c r="P96" s="129">
        <f>SUM(I86+I87+O88+O89+I90+O91+O92+O93+O94+O95+O96)</f>
        <v>23689.5</v>
      </c>
    </row>
    <row r="97" spans="1:23" ht="15.5" x14ac:dyDescent="0.35">
      <c r="A97" s="102">
        <v>1060300001</v>
      </c>
      <c r="B97" s="103" t="s">
        <v>123</v>
      </c>
      <c r="C97" s="81" t="s">
        <v>20</v>
      </c>
      <c r="D97" s="53">
        <v>1</v>
      </c>
      <c r="E97" s="54" t="s">
        <v>124</v>
      </c>
      <c r="F97" s="55">
        <v>6</v>
      </c>
      <c r="G97" s="56">
        <v>0.5</v>
      </c>
      <c r="H97" s="57" t="s">
        <v>125</v>
      </c>
      <c r="I97" s="58">
        <v>17350</v>
      </c>
      <c r="J97" s="59"/>
      <c r="K97" s="60"/>
      <c r="L97" s="61" t="s">
        <v>23</v>
      </c>
      <c r="M97" s="60"/>
      <c r="N97" s="61" t="s">
        <v>23</v>
      </c>
      <c r="O97" s="82"/>
      <c r="P97" s="103"/>
    </row>
    <row r="98" spans="1:23" ht="15.5" x14ac:dyDescent="0.35">
      <c r="A98" s="36">
        <v>1060300001</v>
      </c>
      <c r="B98" s="18" t="s">
        <v>123</v>
      </c>
      <c r="C98" s="33" t="s">
        <v>20</v>
      </c>
      <c r="D98" s="20">
        <v>1</v>
      </c>
      <c r="E98" s="21" t="s">
        <v>126</v>
      </c>
      <c r="F98" s="22">
        <v>6</v>
      </c>
      <c r="G98" s="23"/>
      <c r="H98" s="24"/>
      <c r="I98" s="25" t="s">
        <v>23</v>
      </c>
      <c r="J98" s="26" t="s">
        <v>28</v>
      </c>
      <c r="K98" s="29"/>
      <c r="L98" s="28" t="s">
        <v>23</v>
      </c>
      <c r="M98" s="29">
        <v>60</v>
      </c>
      <c r="N98" s="28">
        <v>9309.5999999999985</v>
      </c>
      <c r="O98" s="31"/>
      <c r="P98" s="18"/>
    </row>
    <row r="99" spans="1:23" ht="15.5" x14ac:dyDescent="0.35">
      <c r="A99" s="36">
        <v>1060300001</v>
      </c>
      <c r="B99" s="18" t="s">
        <v>123</v>
      </c>
      <c r="C99" s="33" t="s">
        <v>20</v>
      </c>
      <c r="D99" s="20">
        <v>1</v>
      </c>
      <c r="E99" s="21" t="s">
        <v>127</v>
      </c>
      <c r="F99" s="22">
        <v>6</v>
      </c>
      <c r="G99" s="23"/>
      <c r="H99" s="24"/>
      <c r="I99" s="25" t="s">
        <v>23</v>
      </c>
      <c r="J99" s="26" t="s">
        <v>25</v>
      </c>
      <c r="K99" s="29"/>
      <c r="L99" s="28" t="s">
        <v>23</v>
      </c>
      <c r="M99" s="29">
        <v>60</v>
      </c>
      <c r="N99" s="28">
        <v>6440.4000000000005</v>
      </c>
      <c r="O99" s="132"/>
      <c r="P99" s="18"/>
    </row>
    <row r="100" spans="1:23" ht="31" x14ac:dyDescent="0.35">
      <c r="A100" s="36">
        <v>1060300001</v>
      </c>
      <c r="B100" s="18" t="s">
        <v>123</v>
      </c>
      <c r="C100" s="33" t="s">
        <v>49</v>
      </c>
      <c r="D100" s="20">
        <v>2</v>
      </c>
      <c r="E100" s="21" t="s">
        <v>128</v>
      </c>
      <c r="F100" s="22"/>
      <c r="G100" s="23"/>
      <c r="H100" s="24"/>
      <c r="I100" s="25" t="s">
        <v>23</v>
      </c>
      <c r="J100" s="26"/>
      <c r="K100" s="29"/>
      <c r="L100" s="28" t="s">
        <v>23</v>
      </c>
      <c r="M100" s="29"/>
      <c r="N100" s="28" t="s">
        <v>23</v>
      </c>
      <c r="O100" s="31">
        <v>3099</v>
      </c>
      <c r="P100" s="18"/>
    </row>
    <row r="101" spans="1:23" ht="31" x14ac:dyDescent="0.35">
      <c r="A101" s="36">
        <v>1060300001</v>
      </c>
      <c r="B101" s="18" t="s">
        <v>123</v>
      </c>
      <c r="C101" s="33" t="s">
        <v>49</v>
      </c>
      <c r="D101" s="20">
        <v>2</v>
      </c>
      <c r="E101" s="21" t="s">
        <v>129</v>
      </c>
      <c r="F101" s="22"/>
      <c r="G101" s="23"/>
      <c r="H101" s="24"/>
      <c r="I101" s="25" t="s">
        <v>23</v>
      </c>
      <c r="J101" s="26"/>
      <c r="K101" s="29"/>
      <c r="L101" s="28" t="s">
        <v>23</v>
      </c>
      <c r="M101" s="29"/>
      <c r="N101" s="28" t="s">
        <v>23</v>
      </c>
      <c r="O101" s="31">
        <v>2983.27</v>
      </c>
      <c r="P101" s="18"/>
    </row>
    <row r="102" spans="1:23" ht="16" thickBot="1" x14ac:dyDescent="0.4">
      <c r="A102" s="106">
        <v>1060300001</v>
      </c>
      <c r="B102" s="108" t="s">
        <v>123</v>
      </c>
      <c r="C102" s="100" t="s">
        <v>49</v>
      </c>
      <c r="D102" s="67">
        <v>2</v>
      </c>
      <c r="E102" s="68" t="s">
        <v>130</v>
      </c>
      <c r="F102" s="69"/>
      <c r="G102" s="70"/>
      <c r="H102" s="71"/>
      <c r="I102" s="77" t="s">
        <v>23</v>
      </c>
      <c r="J102" s="73"/>
      <c r="K102" s="78"/>
      <c r="L102" s="79" t="s">
        <v>23</v>
      </c>
      <c r="M102" s="78"/>
      <c r="N102" s="79" t="s">
        <v>23</v>
      </c>
      <c r="O102" s="80">
        <v>500</v>
      </c>
      <c r="P102" s="130">
        <f>SUM(I97+N98+N99+O100+O101+O102)</f>
        <v>39682.269999999997</v>
      </c>
    </row>
    <row r="103" spans="1:23" ht="15.5" x14ac:dyDescent="0.35">
      <c r="A103" s="36">
        <v>1100200061</v>
      </c>
      <c r="B103" s="18" t="s">
        <v>131</v>
      </c>
      <c r="C103" s="33" t="s">
        <v>132</v>
      </c>
      <c r="D103" s="20">
        <v>1</v>
      </c>
      <c r="E103" s="21" t="s">
        <v>133</v>
      </c>
      <c r="F103" s="22"/>
      <c r="G103" s="23"/>
      <c r="H103" s="24"/>
      <c r="I103" s="58" t="s">
        <v>23</v>
      </c>
      <c r="J103" s="141"/>
      <c r="K103" s="142"/>
      <c r="L103" s="61" t="s">
        <v>23</v>
      </c>
      <c r="M103" s="142"/>
      <c r="N103" s="61" t="s">
        <v>23</v>
      </c>
      <c r="O103" s="31">
        <v>9698.5</v>
      </c>
      <c r="P103" s="18"/>
    </row>
    <row r="104" spans="1:23" ht="15.5" x14ac:dyDescent="0.35">
      <c r="A104" s="36">
        <v>1100200061</v>
      </c>
      <c r="B104" s="18" t="s">
        <v>131</v>
      </c>
      <c r="C104" s="33" t="s">
        <v>132</v>
      </c>
      <c r="D104" s="20">
        <v>1</v>
      </c>
      <c r="E104" s="21" t="s">
        <v>134</v>
      </c>
      <c r="F104" s="22"/>
      <c r="G104" s="23"/>
      <c r="H104" s="24"/>
      <c r="I104" s="25" t="s">
        <v>23</v>
      </c>
      <c r="J104" s="140"/>
      <c r="K104" s="29"/>
      <c r="L104" s="28" t="s">
        <v>23</v>
      </c>
      <c r="M104" s="29"/>
      <c r="N104" s="28" t="s">
        <v>23</v>
      </c>
      <c r="O104" s="31">
        <v>13024.55</v>
      </c>
      <c r="P104" s="18"/>
    </row>
    <row r="105" spans="1:23" ht="15.5" x14ac:dyDescent="0.35">
      <c r="A105" s="36">
        <v>1100200061</v>
      </c>
      <c r="B105" s="18" t="s">
        <v>131</v>
      </c>
      <c r="C105" s="33" t="s">
        <v>49</v>
      </c>
      <c r="D105" s="20">
        <v>1</v>
      </c>
      <c r="E105" s="21" t="s">
        <v>135</v>
      </c>
      <c r="F105" s="22"/>
      <c r="G105" s="23"/>
      <c r="H105" s="24"/>
      <c r="I105" s="25" t="s">
        <v>23</v>
      </c>
      <c r="J105" s="140"/>
      <c r="K105" s="29"/>
      <c r="L105" s="28" t="s">
        <v>23</v>
      </c>
      <c r="M105" s="29"/>
      <c r="N105" s="28" t="s">
        <v>23</v>
      </c>
      <c r="O105" s="31">
        <v>4278.05</v>
      </c>
      <c r="P105" s="18"/>
    </row>
    <row r="106" spans="1:23" ht="15.5" x14ac:dyDescent="0.35">
      <c r="A106" s="36">
        <v>1100200061</v>
      </c>
      <c r="B106" s="18" t="s">
        <v>131</v>
      </c>
      <c r="C106" s="33" t="s">
        <v>49</v>
      </c>
      <c r="D106" s="20">
        <v>1</v>
      </c>
      <c r="E106" s="21" t="s">
        <v>136</v>
      </c>
      <c r="F106" s="22"/>
      <c r="G106" s="23"/>
      <c r="H106" s="24"/>
      <c r="I106" s="25" t="s">
        <v>23</v>
      </c>
      <c r="J106" s="140"/>
      <c r="K106" s="29"/>
      <c r="L106" s="28" t="s">
        <v>23</v>
      </c>
      <c r="M106" s="29"/>
      <c r="N106" s="28" t="s">
        <v>23</v>
      </c>
      <c r="O106" s="31">
        <v>3274.88</v>
      </c>
      <c r="P106" s="18"/>
    </row>
    <row r="107" spans="1:23" ht="15.5" x14ac:dyDescent="0.35">
      <c r="A107" s="36">
        <v>1100200061</v>
      </c>
      <c r="B107" s="18" t="s">
        <v>131</v>
      </c>
      <c r="C107" s="33" t="s">
        <v>49</v>
      </c>
      <c r="D107" s="20">
        <v>1</v>
      </c>
      <c r="E107" s="21" t="s">
        <v>137</v>
      </c>
      <c r="F107" s="22"/>
      <c r="G107" s="23"/>
      <c r="H107" s="24"/>
      <c r="I107" s="25" t="s">
        <v>23</v>
      </c>
      <c r="J107" s="140"/>
      <c r="K107" s="29"/>
      <c r="L107" s="28" t="s">
        <v>23</v>
      </c>
      <c r="M107" s="29"/>
      <c r="N107" s="28" t="s">
        <v>23</v>
      </c>
      <c r="O107" s="31">
        <v>36</v>
      </c>
      <c r="P107" s="18"/>
    </row>
    <row r="108" spans="1:23" ht="15.5" x14ac:dyDescent="0.35">
      <c r="A108" s="36">
        <v>1100200061</v>
      </c>
      <c r="B108" s="18" t="s">
        <v>131</v>
      </c>
      <c r="C108" s="33" t="s">
        <v>132</v>
      </c>
      <c r="D108" s="20">
        <v>1</v>
      </c>
      <c r="E108" s="21" t="s">
        <v>139</v>
      </c>
      <c r="F108" s="22"/>
      <c r="G108" s="23"/>
      <c r="H108" s="24"/>
      <c r="I108" s="25" t="s">
        <v>23</v>
      </c>
      <c r="J108" s="140"/>
      <c r="K108" s="29"/>
      <c r="L108" s="28" t="s">
        <v>23</v>
      </c>
      <c r="M108" s="29"/>
      <c r="N108" s="28" t="s">
        <v>23</v>
      </c>
      <c r="O108" s="31">
        <v>700</v>
      </c>
      <c r="P108" s="18"/>
    </row>
    <row r="109" spans="1:23" ht="16" thickBot="1" x14ac:dyDescent="0.4">
      <c r="A109" s="106">
        <v>1100200061</v>
      </c>
      <c r="B109" s="108" t="s">
        <v>131</v>
      </c>
      <c r="C109" s="100" t="s">
        <v>132</v>
      </c>
      <c r="D109" s="67">
        <v>1</v>
      </c>
      <c r="E109" s="146" t="s">
        <v>138</v>
      </c>
      <c r="F109" s="69"/>
      <c r="G109" s="70"/>
      <c r="H109" s="71"/>
      <c r="I109" s="77" t="s">
        <v>23</v>
      </c>
      <c r="J109" s="143"/>
      <c r="K109" s="78"/>
      <c r="L109" s="79" t="s">
        <v>23</v>
      </c>
      <c r="M109" s="78"/>
      <c r="N109" s="79" t="s">
        <v>23</v>
      </c>
      <c r="O109" s="173">
        <v>2497.0100000000002</v>
      </c>
      <c r="P109" s="130">
        <f>SUM(O103:O109)</f>
        <v>33508.99</v>
      </c>
      <c r="R109" s="150" t="s">
        <v>140</v>
      </c>
      <c r="S109" s="150"/>
      <c r="T109" s="150"/>
      <c r="U109" s="150"/>
      <c r="V109" s="150"/>
      <c r="W109" s="150"/>
    </row>
    <row r="110" spans="1:23" ht="16" thickBot="1" x14ac:dyDescent="0.4">
      <c r="A110" s="144"/>
      <c r="B110" s="144"/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5">
        <f>SUM(P7:P109)</f>
        <v>400000.00399999996</v>
      </c>
    </row>
    <row r="111" spans="1:23" x14ac:dyDescent="0.35">
      <c r="T111" s="134"/>
    </row>
    <row r="113" spans="20:24" x14ac:dyDescent="0.35">
      <c r="T113" s="135"/>
    </row>
    <row r="117" spans="20:24" x14ac:dyDescent="0.35">
      <c r="T117" s="134"/>
    </row>
    <row r="118" spans="20:24" ht="16" thickBot="1" x14ac:dyDescent="0.4">
      <c r="X118" s="133"/>
    </row>
    <row r="121" spans="20:24" x14ac:dyDescent="0.35">
      <c r="T121" s="134"/>
    </row>
  </sheetData>
  <mergeCells count="5">
    <mergeCell ref="K5:L5"/>
    <mergeCell ref="M5:N5"/>
    <mergeCell ref="A1:P1"/>
    <mergeCell ref="A2:P2"/>
    <mergeCell ref="R109:W109"/>
  </mergeCells>
  <dataValidations count="17">
    <dataValidation type="list" allowBlank="1" showInputMessage="1" showErrorMessage="1" errorTitle="Wertigkeit" error="Wertigkeit in E-Stufen lt. Liste_x000a_" promptTitle="Wertigkeit" prompt="Wertigkeit" sqref="H7:H11" xr:uid="{88F79AD1-4787-4BA2-8152-3AC5A715C854}">
      <formula1>"E1,E2,E2Ü,E15Ü,E2-E5,E6-E9,E3,E4,E5,E6,E7,E8,E9a,E9b,E10,E11,E12,E13,E13Ü,E14,E15,PKW-Fahrer,"</formula1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7:J11" xr:uid="{BB7A4547-23F1-4D40-8746-4363C3B2F313}">
      <mc:AlternateContent xmlns:x12ac="http://schemas.microsoft.com/office/spreadsheetml/2011/1/ac" xmlns:mc="http://schemas.openxmlformats.org/markup-compatibility/2006">
        <mc:Choice Requires="x12ac">
          <x12ac:list>a) Hiwi abg.HB," b) Hiwi FH,BCAb", c) stud. Hilfskraft</x12ac:list>
        </mc:Choice>
        <mc:Fallback>
          <formula1>"a) Hiwi abg.HB, b) Hiwi FH,BCAb, c) stud. Hilfskraft"</formula1>
        </mc:Fallback>
      </mc:AlternateContent>
      <formula2>0</formula2>
    </dataValidation>
    <dataValidation type="textLength" operator="lessThanOrEqual" allowBlank="1" showInputMessage="1" showErrorMessage="1" errorTitle="Monate" error="Bitte ganze oder halbe Monate eingeben." promptTitle="Monate" prompt="Bitte ganze oder halbe Monate eintragen; z.B. 4 od. 4,5 Monate_x000a_" sqref="F7:F11" xr:uid="{E787B9A3-E55F-40C4-A8D9-1FB5914B3C44}">
      <formula1>3</formula1>
      <formula2>0</formula2>
    </dataValidation>
    <dataValidation type="list" allowBlank="1" showInputMessage="1" showErrorMessage="1" errorTitle="Werteeingabe eingeschränkt" error="Werteeingabe auf Auswahlliste beschränkt" promptTitle="Kategorie" sqref="C7:C11" xr:uid="{B3CE91F9-A787-4480-8896-8421038B17A8}">
      <formula1>"Personal,Sachmittel,Literaturmittel,Investitionen"</formula1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77:J79 J43:J73 J12:J37 J81:J102" xr:uid="{06E33CB7-D607-4ACC-B9E1-386742513E8F}">
      <mc:AlternateContent xmlns:x12ac="http://schemas.microsoft.com/office/spreadsheetml/2011/1/ac" xmlns:mc="http://schemas.openxmlformats.org/markup-compatibility/2006">
        <mc:Choice Requires="x12ac">
          <x12ac:list>a) Hiwi abg.HB," b) Hiwi FH,BCAb", c) stud. Hilfskraft</x12ac:list>
        </mc:Choice>
        <mc:Fallback>
          <formula1>"a) Hiwi abg.HB, b) Hiwi FH,BCAb, c) stud. Hilfskraft"</formula1>
        </mc:Fallback>
      </mc:AlternateContent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38:J42 J74:J76 J103:J109" xr:uid="{90350E69-25CF-4A56-A320-4FFD31399F44}">
      <formula1>"a) Hiwi abg.HB, b) Hiwi FH,BCAb, c) stud. Hilfskraft"</formula1>
    </dataValidation>
    <dataValidation type="textLength" allowBlank="1" showInputMessage="1" showErrorMessage="1" errorTitle="VZÄ-Anteil" error="VZÄ-Anteile bitte wie folgt eingeben:_x000a_z.B 1,00 =100% Beschäftigungsumfang; 0,75 =75% Beschäftigungsumfang; 0,50 = 50% Beschäftigungsumfang usw._x000a_" promptTitle="VZÄ-Anteile eingeben" prompt="VZÄ-Anteile bitte wie folgt eingeben:_x000a_z.B 1,00 =100% Beschäftigungsumfang; 0,75 =75% Beschäftigungsumfang; 0,50 = 50% Beschäftigungsumfang usw._x000a_" sqref="G81:G109 G7:G79" xr:uid="{F1AC6501-D95B-4E49-99DB-A889943B61EB}">
      <formula1>1</formula1>
      <formula2>4</formula2>
    </dataValidation>
    <dataValidation type="whole" allowBlank="1" showInputMessage="1" showErrorMessage="1" errorTitle="Stufe lt. VwV" error="nur Stufe 1, 2 oder 3 zulässig" promptTitle="Zuordnung Maßnahme Stufe lt. VwV" sqref="D81:D109 D7:D79" xr:uid="{DB091F63-E8FD-40F7-9729-29F1A2B5DBA0}">
      <formula1>1</formula1>
      <formula2>3</formula2>
    </dataValidation>
    <dataValidation type="list" allowBlank="1" showInputMessage="1" showErrorMessage="1" errorTitle="Wertigkeit" error="Wertigkeit in E-Stufen lt. Liste_x000a_" promptTitle="Wertigkeit" prompt="Wertigkeit" sqref="H71:H79 H81:H109 H12:H68" xr:uid="{9878360B-A05C-4B42-B158-A5BE11F7DDD9}">
      <formula1>"E1, E2, E2Ü, E15Ü, E2-E5, E6-E9, E3, E4, E5, E6, E7, E8, E9a, E9b, E10, E11, E12, E13, E13Ü, E14, E15, PKW-Fahrer,"</formula1>
    </dataValidation>
    <dataValidation type="list" allowBlank="1" showInputMessage="1" showErrorMessage="1" errorTitle="Werteeingabe eingeschränkt" error="Werteeingabe auf Auswahlliste beschränkt" promptTitle="Kategorie" sqref="C81:C109 C12:C79" xr:uid="{C0B57FFB-F16F-4B3C-A9FA-BC4C03A1655B}">
      <formula1>"Personal, Sachmittel, Literaturmittel, Investitionen"</formula1>
    </dataValidation>
    <dataValidation type="textLength" operator="lessThanOrEqual" allowBlank="1" showInputMessage="1" showErrorMessage="1" errorTitle="Monate" error="Bitte ganze oder halbe Monate eingeben." promptTitle="Monate" prompt="Bitte ganze oder halbe Monate eintragen; z.B. 4 od. 4,5 Monate_x000a_" sqref="F81:F109 F12:F79" xr:uid="{3A469437-1471-4FC0-8571-E2E14147BCE6}">
      <formula1>3</formula1>
    </dataValidation>
    <dataValidation type="list" allowBlank="1" showInputMessage="1" showErrorMessage="1" prompt="Wertigkeit - Wertigkeit" sqref="H80" xr:uid="{A88A9713-D6AC-4D60-9747-7F5DBB0A5741}">
      <formula1>"E1,E2,E2Ü,E15Ü,E2-E5,E6-E9,E3,E4,E5,E6,E7,E8,E9a,E9b,E10,E11,E12,E13,E13Ü,E14,E15,PKW-Fahrer"</formula1>
    </dataValidation>
    <dataValidation type="list" allowBlank="1" showInputMessage="1" showErrorMessage="1" prompt="Auswahl Art Hiwi - Bitte geben Sie aus der Liste die Art der Hilfskraft an; die Kategorien a), b) und c) sind unten inhaltlich aufgeführt_x000a_" sqref="J80" xr:uid="{73FA369B-FD4B-4D1B-95D6-642CDB8321D5}">
      <formula1>"a) Hiwi abg.HB,b) Hiwi FH,BCAb,c) stud. Hilfskraft"</formula1>
    </dataValidation>
    <dataValidation type="decimal" allowBlank="1" showInputMessage="1" showErrorMessage="1" prompt="Zuordnung Maßnahme Stufe lt. VwV" sqref="D80" xr:uid="{CEA7BDC9-5948-4C8F-B612-8D5F850D4287}">
      <formula1>1</formula1>
      <formula2>3</formula2>
    </dataValidation>
    <dataValidation type="custom" allowBlank="1" showInputMessage="1" showErrorMessage="1" prompt="VZÄ-Anteile eingeben - VZÄ-Anteile bitte wie folgt eingeben:_x000a_z.B 1,00 =100% Beschäftigungsumfang; 0,75 =75% Beschäftigungsumfang; 0,50 = 50% Beschäftigungsumfang usw._x000a_" sqref="G80" xr:uid="{CD30DFEF-D33D-466C-A21E-52C54AFC2274}">
      <formula1>AND(GTE(LEN(G80),MIN((1),(4))),LTE(LEN(G80),MAX((1),(4))))</formula1>
    </dataValidation>
    <dataValidation type="list" allowBlank="1" showInputMessage="1" showErrorMessage="1" prompt="Kategorie" sqref="C80" xr:uid="{43D1B802-BC8F-4DC1-81A0-7C428E3ACA60}">
      <formula1>"Personal,Sachmittel,Literaturmittel,Investitionen"</formula1>
    </dataValidation>
    <dataValidation type="custom" allowBlank="1" showInputMessage="1" showErrorMessage="1" prompt="Monate - Bitte ganze oder halbe Monate eintragen; z.B. 4 od. 4,5 Monate_x000a_" sqref="F80" xr:uid="{739232FA-274A-4489-A62E-1497C6AC30C9}">
      <formula1>LTE(LEN(F80),(3))</formula1>
    </dataValidation>
  </dataValidations>
  <pageMargins left="0.70866141732283472" right="0.70866141732283472" top="0.74803149606299213" bottom="0.74803149606299213" header="0.31496062992125984" footer="0.31496062992125984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</dc:creator>
  <cp:lastModifiedBy>Jule R.</cp:lastModifiedBy>
  <cp:lastPrinted>2024-07-17T07:19:34Z</cp:lastPrinted>
  <dcterms:created xsi:type="dcterms:W3CDTF">2015-06-05T18:19:34Z</dcterms:created>
  <dcterms:modified xsi:type="dcterms:W3CDTF">2024-07-17T13:56:54Z</dcterms:modified>
</cp:coreProperties>
</file>