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D:\Desktop\SVB-Gremium\"/>
    </mc:Choice>
  </mc:AlternateContent>
  <xr:revisionPtr revIDLastSave="0" documentId="13_ncr:1_{BD156640-9324-4567-965A-64E0FFF14441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Tabelle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75" i="1" l="1"/>
  <c r="P79" i="1"/>
  <c r="P147" i="1" l="1"/>
  <c r="N211" i="1" l="1"/>
  <c r="L211" i="1"/>
  <c r="I211" i="1"/>
  <c r="P222" i="1" s="1"/>
  <c r="P64" i="1" l="1"/>
  <c r="P115" i="1" l="1"/>
  <c r="P13" i="1" l="1"/>
  <c r="P136" i="1"/>
  <c r="P131" i="1" l="1"/>
  <c r="P109" i="1" l="1"/>
  <c r="P122" i="1" l="1"/>
  <c r="P112" i="1" l="1"/>
  <c r="P202" i="1" l="1"/>
  <c r="P224" i="1"/>
  <c r="P104" i="1" l="1"/>
  <c r="P241" i="1"/>
  <c r="P236" i="1"/>
  <c r="P197" i="1" l="1"/>
  <c r="P190" i="1" l="1"/>
  <c r="P180" i="1" l="1"/>
  <c r="P172" i="1" l="1"/>
  <c r="P158" i="1" l="1"/>
  <c r="P155" i="1"/>
  <c r="P153" i="1" l="1"/>
  <c r="P152" i="1"/>
  <c r="P128" i="1" l="1"/>
  <c r="P91" i="1" l="1"/>
  <c r="P94" i="1"/>
  <c r="P83" i="1" l="1"/>
  <c r="P58" i="1" l="1"/>
  <c r="P53" i="1"/>
  <c r="P50" i="1" l="1"/>
  <c r="P40" i="1" l="1"/>
  <c r="P32" i="1"/>
  <c r="P27" i="1" l="1"/>
  <c r="P26" i="1" l="1"/>
  <c r="P242" i="1" l="1"/>
</calcChain>
</file>

<file path=xl/sharedStrings.xml><?xml version="1.0" encoding="utf-8"?>
<sst xmlns="http://schemas.openxmlformats.org/spreadsheetml/2006/main" count="1419" uniqueCount="237">
  <si>
    <t>Kategorie</t>
  </si>
  <si>
    <t>Stufe (1,2,3)
lt. VwV</t>
  </si>
  <si>
    <t>Maßnahme</t>
  </si>
  <si>
    <t xml:space="preserve">Anzahl Monate </t>
  </si>
  <si>
    <t>VZÄ-Anteil</t>
  </si>
  <si>
    <t>Wertig-keit</t>
  </si>
  <si>
    <t>Summe
Personal (E*)</t>
  </si>
  <si>
    <t>Kategorie
Hiwi</t>
  </si>
  <si>
    <t>Hiwi-Std. 
pro Monat</t>
  </si>
  <si>
    <t>Summe
Hiwi</t>
  </si>
  <si>
    <t>Summe Hiwi</t>
  </si>
  <si>
    <t>Mittel</t>
  </si>
  <si>
    <t>Jan.-Mrz. 2025</t>
  </si>
  <si>
    <t>Apr.-Dez. 2025</t>
  </si>
  <si>
    <t>Kostenstelle</t>
  </si>
  <si>
    <t>Einrichtung</t>
  </si>
  <si>
    <t>Bewilligungssumme pro Einrichtung</t>
  </si>
  <si>
    <t>Zeitraum 1.1.2025 bis 31.12.2025</t>
  </si>
  <si>
    <t>Personal</t>
  </si>
  <si>
    <t/>
  </si>
  <si>
    <t>Unterstützung der Ex-o-Rep-Koordination</t>
  </si>
  <si>
    <t>c) stud. Hilfskraft</t>
  </si>
  <si>
    <t>Fakultätsverwaltung Rechtswissenschaftliche Fakultät</t>
  </si>
  <si>
    <t>Mentoring und Veranstaltungen</t>
  </si>
  <si>
    <t>a) Hiwi abg.HB</t>
  </si>
  <si>
    <t>E13</t>
  </si>
  <si>
    <t>Sachmittel</t>
  </si>
  <si>
    <t xml:space="preserve">Personal </t>
  </si>
  <si>
    <t>Gesamtliste dezentrales Studierendenvorschlagsbudget (Fachbereiche) 2025</t>
  </si>
  <si>
    <t xml:space="preserve">Theologische Fakultät Dekanat </t>
  </si>
  <si>
    <t>Hiwi Vorelsungsskripte (Jan.-März)</t>
  </si>
  <si>
    <t>E3</t>
  </si>
  <si>
    <t xml:space="preserve">Hiwi Vorelsungsskripte (April-Dez.) </t>
  </si>
  <si>
    <t xml:space="preserve">Lehraufträge </t>
  </si>
  <si>
    <t xml:space="preserve">Exkursionen </t>
  </si>
  <si>
    <t xml:space="preserve">Lern- und Seminarmaterial </t>
  </si>
  <si>
    <t xml:space="preserve">Sozialfonds für Studierende </t>
  </si>
  <si>
    <t xml:space="preserve">Sachmittel </t>
  </si>
  <si>
    <t xml:space="preserve">Fakultätsveranstaltungen </t>
  </si>
  <si>
    <t>Korrekturkosten Klausuren Ex-o-Rep</t>
  </si>
  <si>
    <t>Ex-o-Rep-Koordination</t>
  </si>
  <si>
    <t>Mental Skills Programm</t>
  </si>
  <si>
    <t>Fonds für Exkursionen, Klausurenunterstützung und Literatur</t>
  </si>
  <si>
    <t>Anstellung von studentischen Tutoratsleiter*innen</t>
  </si>
  <si>
    <t>Institut für Wirtschafts-, Arbeits-, Sozialrecht</t>
  </si>
  <si>
    <t>Klausurenklinik an der Rechtswissenschaftlichen Fakultät</t>
  </si>
  <si>
    <t>Institut für Kriminologie und Wirtschaftsstrafrecht</t>
  </si>
  <si>
    <t>Personelle Unterstützung Projekt Jurcoach - digital mit System (IT-Kraft)</t>
  </si>
  <si>
    <t>Personelle Unterstützung Projekt Jurcoach - digital mit System</t>
  </si>
  <si>
    <t>Inst. Für Erziehungswissenschaft</t>
  </si>
  <si>
    <t>Tutorat für Methodenausbildung</t>
  </si>
  <si>
    <t>b) Hiwi FH,BCAb</t>
  </si>
  <si>
    <t>Unterstützung studentischer, akademischer Tätigkeiten und Etat für Gastvorträge im FB EZW</t>
  </si>
  <si>
    <t>Mittel Lehraufträge und Gastvorträge zur Vertiefung der Lehrinhalte, Verbesserung der Lehr- und Lernmaterialien</t>
  </si>
  <si>
    <t>Unterstützung studentischer, akademischer Tätigkeiten und Etat für Gastvorträge im FB KW</t>
  </si>
  <si>
    <t>Institut für Psychologie, WVF</t>
  </si>
  <si>
    <t>Lehrveranstaltung</t>
  </si>
  <si>
    <t>Sach-und Personalaustattung Institutsbibliothek</t>
  </si>
  <si>
    <t>Unterstützung Seminardurchführung</t>
  </si>
  <si>
    <t>Ausbau Serviceeinrichtungen</t>
  </si>
  <si>
    <t>Unterstützung Vorlesung</t>
  </si>
  <si>
    <t>Workshops und Seminare</t>
  </si>
  <si>
    <t>Institut für Sport und Sportwissenschaft</t>
  </si>
  <si>
    <t>Lehraufträge/Tutorat</t>
  </si>
  <si>
    <t>Zuschüsse für Exkursionen</t>
  </si>
  <si>
    <t>Sachmittel für Lehre</t>
  </si>
  <si>
    <t>Institut für Wirtschaftswissenschaften</t>
  </si>
  <si>
    <t>zusätzliche Tutorate im Bachelor und Master</t>
  </si>
  <si>
    <t>CIP-Pool</t>
  </si>
  <si>
    <t>Lehraufträge</t>
  </si>
  <si>
    <t>Unterstützung der Studienfachberatung</t>
  </si>
  <si>
    <t>Unterstützung der Bibliothek für Wirtschaftswissenschaften</t>
  </si>
  <si>
    <t>Medizinische Fakultät</t>
  </si>
  <si>
    <t>Fachschaftsmaßnahmen zur Unterstützung std. Projekte</t>
  </si>
  <si>
    <t>Unterstützung Lehrvorbereitung und -durchführung</t>
  </si>
  <si>
    <t>Exkursion</t>
  </si>
  <si>
    <t>Literaturmittel</t>
  </si>
  <si>
    <t>Lehr- und Lernmittel</t>
  </si>
  <si>
    <t>Laborausstattung</t>
  </si>
  <si>
    <t>Erstsemestereinführung</t>
  </si>
  <si>
    <t>Veranstaltungen zum Austausch von Studierenden und von Alumni</t>
  </si>
  <si>
    <t>Medizinische Fakultät Freiburg</t>
  </si>
  <si>
    <t>HiWi für Aufsicht bei Präparationsübungen</t>
  </si>
  <si>
    <t>HiWi für Materialausgabe Vorklinik Kofferfrei</t>
  </si>
  <si>
    <t>Lehrmaterial</t>
  </si>
  <si>
    <t>Amboss Lizenz</t>
  </si>
  <si>
    <t>Fachschaftsmaßnahmen zur Unterstützung stud. Projekte</t>
  </si>
  <si>
    <t>Erwerb und Erhaltung von techn. Hilfsmitteln</t>
  </si>
  <si>
    <t>Deutsches Seminar</t>
  </si>
  <si>
    <t>Tutorate zu einführenden germanistischen Lehrveranstaltungen</t>
  </si>
  <si>
    <t>Vorträge zur Berufsorientierung für Philolog*innen ("Job Talks")</t>
  </si>
  <si>
    <t>Fachspezifische Studienprojekte Allg. Sprachwissenschaft</t>
  </si>
  <si>
    <t>Institut für Medienkulturwissenschaft</t>
  </si>
  <si>
    <t>Exkursionen /Pflichtexkursionen im Studium</t>
  </si>
  <si>
    <t>Fachspezifische Studienprojekte</t>
  </si>
  <si>
    <t>Erstsemesterwoche und Mentoring Programm</t>
  </si>
  <si>
    <t>Hiwi Mentoring</t>
  </si>
  <si>
    <t>Hiwi Erstsemester Tutorat</t>
  </si>
  <si>
    <t xml:space="preserve"> </t>
  </si>
  <si>
    <t>Website Mentoring</t>
  </si>
  <si>
    <t>Englisches Seminar</t>
  </si>
  <si>
    <t>Lehrangebot und Materialien</t>
  </si>
  <si>
    <t>Hilfskraft Studentische Kommunikation und Übersetzung</t>
  </si>
  <si>
    <t>Skandinavisches Seminar</t>
  </si>
  <si>
    <t>Lehrauftrag Wirtschaftskommunikation mit Mittel- und Osteuropa WS 25/26</t>
  </si>
  <si>
    <t>Tutorate für Anfängerveranstaltungen WS 24/25, SoSe 25, WS 25/26</t>
  </si>
  <si>
    <t>60 Hilfskraftstunden für Aktualisierung und Modernisierung eines interaktiven Lehrbuchs für polnische Herkunftssprecherinnen</t>
  </si>
  <si>
    <t>Slavisches Seminar</t>
  </si>
  <si>
    <t>Institut für Archäologische Wissenschaften</t>
  </si>
  <si>
    <t>Institut für Empirische Kulturwissenschaft</t>
  </si>
  <si>
    <t>Studienprojekt</t>
  </si>
  <si>
    <t>Gastvorträge und Workshops</t>
  </si>
  <si>
    <t>Exkursionen</t>
  </si>
  <si>
    <t>Verlängerung der Bibliotheksöffnungszeiten</t>
  </si>
  <si>
    <t>Tutorat zur Ringvorlesung</t>
  </si>
  <si>
    <t>Orientalisches Seminar</t>
  </si>
  <si>
    <t>Tutorium</t>
  </si>
  <si>
    <t>Medien</t>
  </si>
  <si>
    <t>Institut für Sinologie</t>
  </si>
  <si>
    <t>Anschaffung von zusätzlicher, bisher in der SinoBib nicht vorhandener Literatur (vor allem für Bachelor- und Master-Arbeiten)</t>
  </si>
  <si>
    <t>Kunstgeschichtliches Institut</t>
  </si>
  <si>
    <t>Bibliotheksaufsicht/ -unterstützung mit Schnittstellenfunktion zur Bildstelle (Buchdienst)</t>
  </si>
  <si>
    <t>Bücher und Arbeitsmaterial</t>
  </si>
  <si>
    <t>Sem. für wiss. Politik</t>
  </si>
  <si>
    <t>Lehraufträge (11 Stück)</t>
  </si>
  <si>
    <t>Tutorat</t>
  </si>
  <si>
    <t>Philosophisches Seminar</t>
  </si>
  <si>
    <t>Hilfskraftmittel (Tutorate, Studienkoordination)</t>
  </si>
  <si>
    <t>Vorträge und Fachschaftsberatung</t>
  </si>
  <si>
    <t xml:space="preserve">University College Freiburg </t>
  </si>
  <si>
    <t xml:space="preserve">UCF in the World: Exkursionen </t>
  </si>
  <si>
    <t>Moot Court: Teilnahme European Human Rights Competition 2024</t>
  </si>
  <si>
    <t>Dr. Sabine Sané: nachhaltiges Gartenprojekt und Exkursionen</t>
  </si>
  <si>
    <t>Ece Ergin: Exkursion Schwerpunkt Culture and History</t>
  </si>
  <si>
    <t>UCF Interdisciplines: diverse interdisziplinäre, studienbegleitende und studentische Projekte</t>
  </si>
  <si>
    <t>Institut für Soziologie</t>
  </si>
  <si>
    <t>Lehraufträge (Soziologie)</t>
  </si>
  <si>
    <t>HiWi Autonomes Seminar 2025</t>
  </si>
  <si>
    <t>HiWi Hausarbeitskolloquium Erstsemester (Soziologie)</t>
  </si>
  <si>
    <t>Lehrauftrag Gender Studies</t>
  </si>
  <si>
    <t>HiWi für Mentoring Programm Social Science (Global Studies)</t>
  </si>
  <si>
    <t>Vortragsmittel (Gender Studies)</t>
  </si>
  <si>
    <t>Verabschiedung Absolvent*innen</t>
  </si>
  <si>
    <t>Mathematisches Institut</t>
  </si>
  <si>
    <t>Lehr- und Lernmaterialien</t>
  </si>
  <si>
    <t>Zusätzliche Lernangebote</t>
  </si>
  <si>
    <t>Grundlagenübungen</t>
  </si>
  <si>
    <t>Beratungsangebote für Studierende</t>
  </si>
  <si>
    <t>Physikalisches Institut, Prüfungsamt</t>
  </si>
  <si>
    <t>1080000011 </t>
  </si>
  <si>
    <t>Dekanat Chemie und Pharmazie</t>
  </si>
  <si>
    <t>Beratungsangebot</t>
  </si>
  <si>
    <t>Bibliothek</t>
  </si>
  <si>
    <t>DuLFab</t>
  </si>
  <si>
    <t>CIP-Pool Hiwi</t>
  </si>
  <si>
    <t>Dekanat CuP</t>
  </si>
  <si>
    <t>Erstsemestervorbereitungstage</t>
  </si>
  <si>
    <t>Fachschaftshommpage</t>
  </si>
  <si>
    <t>Unterstützung der Wochenendöffnungszeiten der Fakultätsbibliothek</t>
  </si>
  <si>
    <t>Englischkurs</t>
  </si>
  <si>
    <t>Kosten BVT</t>
  </si>
  <si>
    <t>Tutorate Mathematik</t>
  </si>
  <si>
    <t>Tutorate Chemie</t>
  </si>
  <si>
    <t>Labormaterialie</t>
  </si>
  <si>
    <t>Exkursion klinische Chemie</t>
  </si>
  <si>
    <t>Klinische Pharmazie (WE Seminare, Vorträge)</t>
  </si>
  <si>
    <t>Fakultät für Biologie -  Dekanat</t>
  </si>
  <si>
    <t>UNR, Lehreinheit Geowissenschaften</t>
  </si>
  <si>
    <t>CIP HiWi</t>
  </si>
  <si>
    <t>Tutorat Petrologie</t>
  </si>
  <si>
    <t>Tutorat Minerale</t>
  </si>
  <si>
    <t>Tutorat Chemie</t>
  </si>
  <si>
    <t>Tutorat Geophysik</t>
  </si>
  <si>
    <t>Tutorat Kristalle</t>
  </si>
  <si>
    <t>Tutorat Modellierung</t>
  </si>
  <si>
    <t>Kopierkarte</t>
  </si>
  <si>
    <t>Technische Fakultät</t>
  </si>
  <si>
    <t>studentische Werkstatt</t>
  </si>
  <si>
    <t>HiWis Mathevorkurs</t>
  </si>
  <si>
    <t>Ausstattung und Zusatzveranstaltungen</t>
  </si>
  <si>
    <t>HiWi studentische Werkstatt</t>
  </si>
  <si>
    <t>Romanisches Seminar</t>
  </si>
  <si>
    <t>Bibliotheksaufsicht</t>
  </si>
  <si>
    <t>E2</t>
  </si>
  <si>
    <t>Exkursion Simona Oberto</t>
  </si>
  <si>
    <t>Tutorium zur Unterstützung der Lehre</t>
  </si>
  <si>
    <t>Lehrauftrag WiSe 24/25</t>
  </si>
  <si>
    <t>Lehrauftrag SoSe 25</t>
  </si>
  <si>
    <t>Teilfinanzierung Lernmaterialien</t>
  </si>
  <si>
    <t>Gastvortrag</t>
  </si>
  <si>
    <t>Beschaffung von Mehrfachexepmlaren von Lehrbüchern</t>
  </si>
  <si>
    <t>Zusätzliche Kursbetreuer*innen zur Verbesserung der Betrreuungsrelationen</t>
  </si>
  <si>
    <t>Verbesserung der Lehre, Exkursionsbeiträge</t>
  </si>
  <si>
    <t>Investitionen</t>
  </si>
  <si>
    <t>Qualitätssicherung in Studierendenlaboren</t>
  </si>
  <si>
    <t>Lehraufträge (Demo-Praktikum)</t>
  </si>
  <si>
    <t>Ausbau der Demonstrationsexperimente der Vorlesung</t>
  </si>
  <si>
    <t>Studierenden-Förderungsprogramme</t>
  </si>
  <si>
    <t>Erstsemesterbetreuung</t>
  </si>
  <si>
    <t>Gastvorträge</t>
  </si>
  <si>
    <t>Exkursionsmittel IAW, Abteilung Byzantinische Archäologie</t>
  </si>
  <si>
    <t>Exkursionsmittel IAW, Abteilung Provienzialrömische Archäologie</t>
  </si>
  <si>
    <t>Exkursionsmittel IAW, Abteilung Urgeschichtliche Archäologie</t>
  </si>
  <si>
    <t>Exkursionsmittel IAW, Abteilung Frühgeschichte Archäologie</t>
  </si>
  <si>
    <t>Exkursionsmittel IAW, Abteilung Vorderasiatische Archäologie &amp; Altorientalische Philologie</t>
  </si>
  <si>
    <t>Literaturmittel IAW, Abteilung Vorderasiatische Archäologie &amp; Altorientalische Philologie</t>
  </si>
  <si>
    <t>Exkursionsmittel IAW, Abteilung Klassische Archäologie</t>
  </si>
  <si>
    <t>Forst-, Hyydro- und Umweltwissenschaften</t>
  </si>
  <si>
    <t>Geographie</t>
  </si>
  <si>
    <t>Seminar für Griechische und Lateinische Philologie</t>
  </si>
  <si>
    <t>Unterstützung Exkursion und Fachdidaktik</t>
  </si>
  <si>
    <t>Mittelalterzentrum</t>
  </si>
  <si>
    <t>Gastvorträge in der MaRS-/MAFNZ-Ringvorlesung (Studiengang "Mittelalter- und Renaissancestudien" bzw. "Mittelalter- und Frühneuzeitstudien")</t>
  </si>
  <si>
    <t>Exkursionen und Workshops (Studiengang "Mittelalter- und Renaissancestudien" bzw. "Mittelalter- und Frühneuzeitstudien")</t>
  </si>
  <si>
    <t>Ethnologie+Musikwissenschaften</t>
  </si>
  <si>
    <t>Fachbereich</t>
  </si>
  <si>
    <t>Seminar für Alte Geschichte</t>
  </si>
  <si>
    <t>EVL</t>
  </si>
  <si>
    <t>Separatum</t>
  </si>
  <si>
    <t>Literatur</t>
  </si>
  <si>
    <t>Tutorat Einführung</t>
  </si>
  <si>
    <t>Organisation Tutorate Einführungsvorlesung</t>
  </si>
  <si>
    <t>Sprachkurse (95 Euro pro Kurs werden für Masterstudierende übernommen)</t>
  </si>
  <si>
    <t>Lehraufträge (10 Übungen a 650 Euro)</t>
  </si>
  <si>
    <t>Exkursionen (hälftig SoSe 2025 und WS 2025/2026)</t>
  </si>
  <si>
    <t>Historisches Seminar</t>
  </si>
  <si>
    <t>Tutorien zur Unterstützung der Lehrangebote</t>
  </si>
  <si>
    <t>Campuslizenz</t>
  </si>
  <si>
    <t>Laborkittel</t>
  </si>
  <si>
    <t>Elzacher Notfalltag</t>
  </si>
  <si>
    <t>Bibliothek und Lernplätze</t>
  </si>
  <si>
    <t>Mathevorkurs</t>
  </si>
  <si>
    <t>Mail ist raus</t>
  </si>
  <si>
    <t>Nachricht ist raus</t>
  </si>
  <si>
    <t>lassen 9 Cent verfallen</t>
  </si>
  <si>
    <t>AW wird erwartet</t>
  </si>
  <si>
    <t>AW kommt bald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</si>
</sst>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6" formatCode="#,##0\ &quot;€&quot;;[Red]\-#,##0\ &quot;€&quot;"/>
    <numFmt numFmtId="8" formatCode="#,##0.00\ &quot;€&quot;;[Red]\-#,##0.00\ &quot;€&quot;"/>
    <numFmt numFmtId="164" formatCode="0.0"/>
    <numFmt numFmtId="165" formatCode="0\ &quot;Std./Monat&quot;"/>
    <numFmt numFmtId="166" formatCode="#,##0.00\ &quot;€&quot;"/>
    <numFmt numFmtId="167" formatCode="_-* #,##0.00\ [$€-407]_-;\-* #,##0.00\ [$€-407]_-;_-* &quot;-&quot;??\ [$€-407]_-;_-@_-"/>
    <numFmt numFmtId="168" formatCode="0&quot; Std./Monat&quot;"/>
    <numFmt numFmtId="169" formatCode="#,##0.00&quot; €&quot;"/>
    <numFmt numFmtId="170" formatCode="_-* #,##0.00\ [$€-407]_-;\-* #,##0.00\ [$€-407]_-;_-* \-??\ [$€-407]_-;_-@_-"/>
    <numFmt numFmtId="171" formatCode="_-* #,##0.00\ [$€-407]_-;\-* #,##0.00\ [$€-407]_-;_-* &quot;-&quot;??\ [$€-407]_-;_-@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20"/>
      <color theme="1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2"/>
      <color rgb="FF00000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  <fill>
      <patternFill patternType="solid">
        <fgColor rgb="FFC5D9F1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rgb="FFC6D9F1"/>
        <bgColor rgb="FFB9CDE5"/>
      </patternFill>
    </fill>
    <fill>
      <patternFill patternType="solid">
        <fgColor rgb="FFB8D3EF"/>
        <bgColor rgb="FF000000"/>
      </patternFill>
    </fill>
    <fill>
      <patternFill patternType="solid">
        <fgColor rgb="FFC6D9F0"/>
        <bgColor rgb="FFC6D9F0"/>
      </patternFill>
    </fill>
    <fill>
      <patternFill patternType="solid">
        <fgColor rgb="FFFFFF00"/>
        <bgColor rgb="FF000000"/>
      </patternFill>
    </fill>
    <fill>
      <patternFill patternType="solid">
        <fgColor rgb="FFC5D9F1"/>
        <bgColor rgb="FFB9CDE5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59999389629810485"/>
        <bgColor rgb="FF000000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6" fillId="0" borderId="0"/>
  </cellStyleXfs>
  <cellXfs count="219">
    <xf numFmtId="0" fontId="0" fillId="0" borderId="0" xfId="0"/>
    <xf numFmtId="0" fontId="2" fillId="2" borderId="1" xfId="1" applyFont="1" applyBorder="1" applyAlignment="1" applyProtection="1">
      <alignment horizontal="center" vertical="center" wrapText="1"/>
    </xf>
    <xf numFmtId="0" fontId="2" fillId="2" borderId="2" xfId="1" applyFont="1" applyBorder="1" applyAlignment="1" applyProtection="1">
      <alignment horizontal="center" vertical="center" wrapText="1"/>
    </xf>
    <xf numFmtId="0" fontId="2" fillId="2" borderId="3" xfId="1" applyFont="1" applyBorder="1" applyAlignment="1" applyProtection="1">
      <alignment horizontal="center" vertical="center" wrapText="1"/>
    </xf>
    <xf numFmtId="0" fontId="2" fillId="2" borderId="4" xfId="1" applyFont="1" applyBorder="1" applyAlignment="1" applyProtection="1">
      <alignment horizontal="center" vertical="center" wrapText="1"/>
    </xf>
    <xf numFmtId="0" fontId="2" fillId="2" borderId="5" xfId="1" applyFont="1" applyBorder="1" applyAlignment="1" applyProtection="1">
      <alignment horizontal="center" vertical="center" wrapText="1"/>
    </xf>
    <xf numFmtId="0" fontId="2" fillId="2" borderId="6" xfId="1" applyFont="1" applyBorder="1" applyAlignment="1" applyProtection="1">
      <alignment horizontal="center" vertical="center" wrapText="1"/>
    </xf>
    <xf numFmtId="0" fontId="2" fillId="2" borderId="7" xfId="1" applyFont="1" applyBorder="1" applyAlignment="1" applyProtection="1">
      <alignment horizontal="center" vertical="center" wrapText="1"/>
    </xf>
    <xf numFmtId="0" fontId="2" fillId="2" borderId="9" xfId="1" applyFont="1" applyBorder="1" applyAlignment="1" applyProtection="1">
      <alignment horizontal="center" vertical="center" wrapText="1"/>
    </xf>
    <xf numFmtId="0" fontId="2" fillId="2" borderId="10" xfId="1" applyFont="1" applyBorder="1" applyAlignment="1" applyProtection="1">
      <alignment horizontal="center" vertical="center" wrapText="1"/>
    </xf>
    <xf numFmtId="0" fontId="2" fillId="2" borderId="11" xfId="1" applyFont="1" applyBorder="1" applyAlignment="1" applyProtection="1">
      <alignment horizontal="center" vertical="center" wrapText="1"/>
    </xf>
    <xf numFmtId="0" fontId="2" fillId="2" borderId="12" xfId="1" applyFont="1" applyBorder="1" applyAlignment="1" applyProtection="1">
      <alignment horizontal="center" vertical="center" wrapText="1"/>
    </xf>
    <xf numFmtId="0" fontId="2" fillId="2" borderId="13" xfId="1" applyFont="1" applyBorder="1" applyAlignment="1" applyProtection="1">
      <alignment horizontal="center" vertical="center" wrapText="1"/>
    </xf>
    <xf numFmtId="0" fontId="5" fillId="0" borderId="10" xfId="0" applyFont="1" applyBorder="1" applyAlignment="1" applyProtection="1">
      <alignment horizontal="center" vertical="center"/>
      <protection locked="0"/>
    </xf>
    <xf numFmtId="0" fontId="5" fillId="0" borderId="11" xfId="0" applyFont="1" applyBorder="1" applyAlignment="1" applyProtection="1">
      <alignment horizontal="left" vertical="center" wrapText="1"/>
      <protection locked="0"/>
    </xf>
    <xf numFmtId="164" fontId="5" fillId="0" borderId="12" xfId="0" applyNumberFormat="1" applyFont="1" applyBorder="1" applyAlignment="1" applyProtection="1">
      <alignment horizontal="right" vertical="center"/>
      <protection locked="0"/>
    </xf>
    <xf numFmtId="4" fontId="5" fillId="0" borderId="10" xfId="0" applyNumberFormat="1" applyFont="1" applyBorder="1" applyAlignment="1" applyProtection="1">
      <alignment horizontal="right" vertical="center"/>
      <protection locked="0"/>
    </xf>
    <xf numFmtId="49" fontId="5" fillId="0" borderId="10" xfId="0" applyNumberFormat="1" applyFont="1" applyBorder="1" applyAlignment="1" applyProtection="1">
      <alignment horizontal="center" vertical="center" wrapText="1"/>
      <protection locked="0"/>
    </xf>
    <xf numFmtId="4" fontId="5" fillId="3" borderId="10" xfId="0" applyNumberFormat="1" applyFont="1" applyFill="1" applyBorder="1" applyAlignment="1">
      <alignment horizontal="right" vertical="center"/>
    </xf>
    <xf numFmtId="4" fontId="5" fillId="0" borderId="11" xfId="0" applyNumberFormat="1" applyFont="1" applyBorder="1" applyAlignment="1" applyProtection="1">
      <alignment horizontal="center" vertical="center"/>
      <protection locked="0"/>
    </xf>
    <xf numFmtId="165" fontId="5" fillId="0" borderId="12" xfId="0" applyNumberFormat="1" applyFont="1" applyBorder="1" applyAlignment="1" applyProtection="1">
      <alignment horizontal="center" vertical="center"/>
      <protection locked="0"/>
    </xf>
    <xf numFmtId="166" fontId="5" fillId="3" borderId="10" xfId="0" applyNumberFormat="1" applyFont="1" applyFill="1" applyBorder="1" applyAlignment="1">
      <alignment horizontal="center" vertical="center"/>
    </xf>
    <xf numFmtId="165" fontId="5" fillId="0" borderId="10" xfId="0" applyNumberFormat="1" applyFont="1" applyBorder="1" applyAlignment="1" applyProtection="1">
      <alignment horizontal="center" vertical="center"/>
      <protection locked="0"/>
    </xf>
    <xf numFmtId="166" fontId="4" fillId="0" borderId="14" xfId="0" applyNumberFormat="1" applyFont="1" applyBorder="1"/>
    <xf numFmtId="167" fontId="5" fillId="0" borderId="13" xfId="0" applyNumberFormat="1" applyFont="1" applyBorder="1" applyAlignment="1" applyProtection="1">
      <alignment horizontal="center" vertical="center"/>
      <protection locked="0"/>
    </xf>
    <xf numFmtId="0" fontId="5" fillId="0" borderId="15" xfId="0" applyFont="1" applyBorder="1" applyAlignment="1" applyProtection="1">
      <alignment horizontal="left" vertical="center"/>
      <protection locked="0"/>
    </xf>
    <xf numFmtId="0" fontId="2" fillId="2" borderId="16" xfId="1" applyFont="1" applyBorder="1" applyAlignment="1" applyProtection="1">
      <alignment horizontal="center" vertical="center" wrapText="1"/>
    </xf>
    <xf numFmtId="0" fontId="2" fillId="2" borderId="17" xfId="1" applyFont="1" applyBorder="1" applyAlignment="1" applyProtection="1">
      <alignment horizontal="center" vertical="center" wrapText="1"/>
    </xf>
    <xf numFmtId="0" fontId="2" fillId="2" borderId="14" xfId="1" applyFont="1" applyBorder="1" applyAlignment="1" applyProtection="1">
      <alignment horizontal="center" vertical="center" wrapText="1"/>
    </xf>
    <xf numFmtId="1" fontId="5" fillId="0" borderId="17" xfId="0" applyNumberFormat="1" applyFont="1" applyBorder="1" applyAlignment="1" applyProtection="1">
      <alignment horizontal="left" vertical="center"/>
      <protection locked="0"/>
    </xf>
    <xf numFmtId="0" fontId="2" fillId="2" borderId="8" xfId="1" applyFont="1" applyBorder="1" applyAlignment="1" applyProtection="1">
      <alignment horizontal="center" vertical="center" wrapText="1"/>
    </xf>
    <xf numFmtId="1" fontId="5" fillId="0" borderId="14" xfId="0" applyNumberFormat="1" applyFont="1" applyBorder="1" applyAlignment="1" applyProtection="1">
      <alignment horizontal="left" vertical="center"/>
      <protection locked="0"/>
    </xf>
    <xf numFmtId="167" fontId="5" fillId="0" borderId="11" xfId="0" applyNumberFormat="1" applyFont="1" applyBorder="1" applyAlignment="1" applyProtection="1">
      <alignment horizontal="center" vertical="center"/>
      <protection locked="0"/>
    </xf>
    <xf numFmtId="0" fontId="7" fillId="0" borderId="19" xfId="0" applyFont="1" applyBorder="1" applyAlignment="1">
      <alignment horizontal="left" vertical="center" wrapText="1"/>
    </xf>
    <xf numFmtId="164" fontId="7" fillId="0" borderId="20" xfId="0" applyNumberFormat="1" applyFont="1" applyBorder="1" applyAlignment="1">
      <alignment horizontal="right" vertical="center"/>
    </xf>
    <xf numFmtId="4" fontId="7" fillId="0" borderId="18" xfId="0" applyNumberFormat="1" applyFont="1" applyBorder="1" applyAlignment="1">
      <alignment horizontal="right" vertical="center"/>
    </xf>
    <xf numFmtId="49" fontId="7" fillId="0" borderId="18" xfId="0" applyNumberFormat="1" applyFont="1" applyBorder="1" applyAlignment="1">
      <alignment horizontal="center" vertical="center" wrapText="1"/>
    </xf>
    <xf numFmtId="4" fontId="7" fillId="7" borderId="18" xfId="0" applyNumberFormat="1" applyFont="1" applyFill="1" applyBorder="1" applyAlignment="1">
      <alignment horizontal="right" vertical="center"/>
    </xf>
    <xf numFmtId="4" fontId="7" fillId="0" borderId="19" xfId="0" applyNumberFormat="1" applyFont="1" applyBorder="1" applyAlignment="1">
      <alignment horizontal="center" vertical="center"/>
    </xf>
    <xf numFmtId="166" fontId="7" fillId="7" borderId="18" xfId="0" applyNumberFormat="1" applyFont="1" applyFill="1" applyBorder="1" applyAlignment="1">
      <alignment horizontal="center" vertical="center"/>
    </xf>
    <xf numFmtId="171" fontId="7" fillId="0" borderId="21" xfId="0" applyNumberFormat="1" applyFont="1" applyBorder="1" applyAlignment="1">
      <alignment horizontal="center" vertical="center"/>
    </xf>
    <xf numFmtId="165" fontId="7" fillId="0" borderId="18" xfId="0" applyNumberFormat="1" applyFont="1" applyBorder="1" applyAlignment="1">
      <alignment horizontal="center" vertical="center"/>
    </xf>
    <xf numFmtId="164" fontId="5" fillId="4" borderId="12" xfId="0" applyNumberFormat="1" applyFont="1" applyFill="1" applyBorder="1" applyAlignment="1" applyProtection="1">
      <alignment horizontal="right" vertical="center"/>
      <protection locked="0"/>
    </xf>
    <xf numFmtId="4" fontId="5" fillId="4" borderId="10" xfId="0" applyNumberFormat="1" applyFont="1" applyFill="1" applyBorder="1" applyAlignment="1" applyProtection="1">
      <alignment horizontal="right" vertical="center"/>
      <protection locked="0"/>
    </xf>
    <xf numFmtId="49" fontId="5" fillId="4" borderId="10" xfId="0" applyNumberFormat="1" applyFont="1" applyFill="1" applyBorder="1" applyAlignment="1" applyProtection="1">
      <alignment horizontal="center" vertical="center" wrapText="1"/>
      <protection locked="0"/>
    </xf>
    <xf numFmtId="4" fontId="5" fillId="8" borderId="10" xfId="0" applyNumberFormat="1" applyFont="1" applyFill="1" applyBorder="1" applyAlignment="1">
      <alignment horizontal="right" vertical="center"/>
    </xf>
    <xf numFmtId="4" fontId="5" fillId="4" borderId="11" xfId="0" applyNumberFormat="1" applyFont="1" applyFill="1" applyBorder="1" applyAlignment="1" applyProtection="1">
      <alignment horizontal="center" vertical="center"/>
      <protection locked="0"/>
    </xf>
    <xf numFmtId="165" fontId="5" fillId="4" borderId="10" xfId="0" applyNumberFormat="1" applyFont="1" applyFill="1" applyBorder="1" applyAlignment="1" applyProtection="1">
      <alignment horizontal="center" vertical="center"/>
      <protection locked="0"/>
    </xf>
    <xf numFmtId="166" fontId="5" fillId="8" borderId="10" xfId="0" applyNumberFormat="1" applyFont="1" applyFill="1" applyBorder="1" applyAlignment="1">
      <alignment horizontal="center" vertical="center"/>
    </xf>
    <xf numFmtId="0" fontId="5" fillId="0" borderId="11" xfId="2" applyFont="1" applyBorder="1" applyAlignment="1" applyProtection="1">
      <alignment horizontal="left" vertical="center" wrapText="1"/>
      <protection locked="0"/>
    </xf>
    <xf numFmtId="0" fontId="7" fillId="0" borderId="22" xfId="0" applyFont="1" applyBorder="1" applyAlignment="1">
      <alignment horizontal="center" vertical="center"/>
    </xf>
    <xf numFmtId="0" fontId="5" fillId="0" borderId="11" xfId="0" applyFont="1" applyBorder="1" applyAlignment="1" applyProtection="1">
      <alignment vertical="center" wrapText="1"/>
      <protection locked="0"/>
    </xf>
    <xf numFmtId="0" fontId="2" fillId="2" borderId="23" xfId="1" applyFont="1" applyBorder="1" applyAlignment="1" applyProtection="1">
      <alignment horizontal="center" vertical="center" wrapText="1"/>
    </xf>
    <xf numFmtId="0" fontId="2" fillId="2" borderId="15" xfId="1" applyFont="1" applyBorder="1" applyAlignment="1" applyProtection="1">
      <alignment horizontal="center" vertical="center" wrapText="1"/>
    </xf>
    <xf numFmtId="0" fontId="7" fillId="0" borderId="24" xfId="0" applyFont="1" applyBorder="1" applyAlignment="1">
      <alignment horizontal="left" vertical="center"/>
    </xf>
    <xf numFmtId="0" fontId="4" fillId="0" borderId="14" xfId="0" applyFont="1" applyBorder="1" applyAlignment="1">
      <alignment horizontal="left"/>
    </xf>
    <xf numFmtId="0" fontId="4" fillId="0" borderId="14" xfId="0" applyFont="1" applyBorder="1"/>
    <xf numFmtId="0" fontId="5" fillId="0" borderId="26" xfId="0" applyFont="1" applyBorder="1" applyAlignment="1" applyProtection="1">
      <alignment horizontal="left" vertical="center"/>
      <protection locked="0"/>
    </xf>
    <xf numFmtId="4" fontId="5" fillId="5" borderId="10" xfId="0" applyNumberFormat="1" applyFont="1" applyFill="1" applyBorder="1" applyAlignment="1">
      <alignment horizontal="right" vertical="center"/>
    </xf>
    <xf numFmtId="169" fontId="5" fillId="5" borderId="10" xfId="0" applyNumberFormat="1" applyFont="1" applyFill="1" applyBorder="1" applyAlignment="1">
      <alignment horizontal="center" vertical="center"/>
    </xf>
    <xf numFmtId="168" fontId="5" fillId="0" borderId="10" xfId="0" applyNumberFormat="1" applyFont="1" applyBorder="1" applyAlignment="1" applyProtection="1">
      <alignment horizontal="center" vertical="center"/>
      <protection locked="0"/>
    </xf>
    <xf numFmtId="49" fontId="5" fillId="0" borderId="10" xfId="0" applyNumberFormat="1" applyFont="1" applyBorder="1" applyAlignment="1" applyProtection="1">
      <alignment horizontal="center" vertical="center"/>
      <protection locked="0"/>
    </xf>
    <xf numFmtId="4" fontId="5" fillId="9" borderId="10" xfId="0" applyNumberFormat="1" applyFont="1" applyFill="1" applyBorder="1" applyAlignment="1">
      <alignment horizontal="right" vertical="center"/>
    </xf>
    <xf numFmtId="169" fontId="5" fillId="9" borderId="10" xfId="0" applyNumberFormat="1" applyFont="1" applyFill="1" applyBorder="1" applyAlignment="1">
      <alignment horizontal="center" vertical="center"/>
    </xf>
    <xf numFmtId="0" fontId="5" fillId="0" borderId="0" xfId="0" applyFont="1" applyAlignment="1" applyProtection="1">
      <alignment vertical="center"/>
      <protection locked="0"/>
    </xf>
    <xf numFmtId="0" fontId="4" fillId="4" borderId="14" xfId="0" applyFont="1" applyFill="1" applyBorder="1"/>
    <xf numFmtId="0" fontId="4" fillId="0" borderId="25" xfId="0" applyFont="1" applyBorder="1"/>
    <xf numFmtId="0" fontId="4" fillId="0" borderId="25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4" fillId="0" borderId="17" xfId="0" applyFont="1" applyBorder="1"/>
    <xf numFmtId="0" fontId="5" fillId="0" borderId="8" xfId="0" applyFont="1" applyBorder="1" applyAlignment="1" applyProtection="1">
      <alignment horizontal="left" vertical="center"/>
      <protection locked="0"/>
    </xf>
    <xf numFmtId="0" fontId="5" fillId="0" borderId="5" xfId="0" applyFont="1" applyBorder="1" applyAlignment="1" applyProtection="1">
      <alignment horizontal="center" vertical="center"/>
      <protection locked="0"/>
    </xf>
    <xf numFmtId="0" fontId="5" fillId="0" borderId="6" xfId="0" applyFont="1" applyBorder="1" applyAlignment="1" applyProtection="1">
      <alignment horizontal="left" vertical="center" wrapText="1"/>
      <protection locked="0"/>
    </xf>
    <xf numFmtId="164" fontId="5" fillId="0" borderId="7" xfId="0" applyNumberFormat="1" applyFont="1" applyBorder="1" applyAlignment="1" applyProtection="1">
      <alignment horizontal="right" vertical="center"/>
      <protection locked="0"/>
    </xf>
    <xf numFmtId="4" fontId="5" fillId="0" borderId="5" xfId="0" applyNumberFormat="1" applyFont="1" applyBorder="1" applyAlignment="1" applyProtection="1">
      <alignment horizontal="right" vertical="center"/>
      <protection locked="0"/>
    </xf>
    <xf numFmtId="49" fontId="5" fillId="0" borderId="5" xfId="0" applyNumberFormat="1" applyFont="1" applyBorder="1" applyAlignment="1" applyProtection="1">
      <alignment horizontal="center" vertical="center" wrapText="1"/>
      <protection locked="0"/>
    </xf>
    <xf numFmtId="4" fontId="5" fillId="3" borderId="5" xfId="0" applyNumberFormat="1" applyFont="1" applyFill="1" applyBorder="1" applyAlignment="1">
      <alignment horizontal="right" vertical="center"/>
    </xf>
    <xf numFmtId="4" fontId="5" fillId="0" borderId="6" xfId="0" applyNumberFormat="1" applyFont="1" applyBorder="1" applyAlignment="1" applyProtection="1">
      <alignment horizontal="center" vertical="center"/>
      <protection locked="0"/>
    </xf>
    <xf numFmtId="165" fontId="5" fillId="0" borderId="7" xfId="0" applyNumberFormat="1" applyFont="1" applyBorder="1" applyAlignment="1" applyProtection="1">
      <alignment horizontal="center" vertical="center"/>
      <protection locked="0"/>
    </xf>
    <xf numFmtId="166" fontId="5" fillId="3" borderId="5" xfId="0" applyNumberFormat="1" applyFont="1" applyFill="1" applyBorder="1" applyAlignment="1">
      <alignment horizontal="center" vertical="center"/>
    </xf>
    <xf numFmtId="167" fontId="5" fillId="0" borderId="9" xfId="0" applyNumberFormat="1" applyFont="1" applyBorder="1" applyAlignment="1" applyProtection="1">
      <alignment horizontal="center" vertical="center"/>
      <protection locked="0"/>
    </xf>
    <xf numFmtId="166" fontId="4" fillId="0" borderId="17" xfId="0" applyNumberFormat="1" applyFont="1" applyBorder="1"/>
    <xf numFmtId="0" fontId="5" fillId="0" borderId="28" xfId="0" applyFont="1" applyBorder="1" applyAlignment="1" applyProtection="1">
      <alignment horizontal="left" vertical="center"/>
      <protection locked="0"/>
    </xf>
    <xf numFmtId="0" fontId="5" fillId="0" borderId="29" xfId="0" applyFont="1" applyBorder="1" applyAlignment="1" applyProtection="1">
      <alignment horizontal="center" vertical="center"/>
      <protection locked="0"/>
    </xf>
    <xf numFmtId="0" fontId="5" fillId="0" borderId="30" xfId="0" applyFont="1" applyBorder="1" applyAlignment="1" applyProtection="1">
      <alignment horizontal="left" vertical="center" wrapText="1"/>
      <protection locked="0"/>
    </xf>
    <xf numFmtId="164" fontId="5" fillId="0" borderId="31" xfId="0" applyNumberFormat="1" applyFont="1" applyBorder="1" applyAlignment="1" applyProtection="1">
      <alignment horizontal="right" vertical="center"/>
      <protection locked="0"/>
    </xf>
    <xf numFmtId="4" fontId="5" fillId="0" borderId="29" xfId="0" applyNumberFormat="1" applyFont="1" applyBorder="1" applyAlignment="1" applyProtection="1">
      <alignment horizontal="right" vertical="center"/>
      <protection locked="0"/>
    </xf>
    <xf numFmtId="49" fontId="5" fillId="0" borderId="29" xfId="0" applyNumberFormat="1" applyFont="1" applyBorder="1" applyAlignment="1" applyProtection="1">
      <alignment horizontal="center" vertical="center" wrapText="1"/>
      <protection locked="0"/>
    </xf>
    <xf numFmtId="4" fontId="5" fillId="3" borderId="29" xfId="0" applyNumberFormat="1" applyFont="1" applyFill="1" applyBorder="1" applyAlignment="1">
      <alignment horizontal="right" vertical="center"/>
    </xf>
    <xf numFmtId="4" fontId="5" fillId="0" borderId="30" xfId="0" applyNumberFormat="1" applyFont="1" applyBorder="1" applyAlignment="1" applyProtection="1">
      <alignment horizontal="center" vertical="center"/>
      <protection locked="0"/>
    </xf>
    <xf numFmtId="165" fontId="5" fillId="0" borderId="29" xfId="0" applyNumberFormat="1" applyFont="1" applyBorder="1" applyAlignment="1" applyProtection="1">
      <alignment horizontal="center" vertical="center"/>
      <protection locked="0"/>
    </xf>
    <xf numFmtId="166" fontId="5" fillId="3" borderId="29" xfId="0" applyNumberFormat="1" applyFont="1" applyFill="1" applyBorder="1" applyAlignment="1">
      <alignment horizontal="center" vertical="center"/>
    </xf>
    <xf numFmtId="167" fontId="5" fillId="0" borderId="32" xfId="0" applyNumberFormat="1" applyFont="1" applyBorder="1" applyAlignment="1" applyProtection="1">
      <alignment horizontal="center" vertical="center"/>
      <protection locked="0"/>
    </xf>
    <xf numFmtId="1" fontId="5" fillId="0" borderId="33" xfId="0" applyNumberFormat="1" applyFont="1" applyBorder="1" applyAlignment="1" applyProtection="1">
      <alignment horizontal="left" vertical="center"/>
      <protection locked="0"/>
    </xf>
    <xf numFmtId="0" fontId="4" fillId="0" borderId="33" xfId="0" applyFont="1" applyBorder="1" applyAlignment="1">
      <alignment horizontal="left"/>
    </xf>
    <xf numFmtId="0" fontId="4" fillId="0" borderId="33" xfId="0" applyFont="1" applyBorder="1"/>
    <xf numFmtId="0" fontId="4" fillId="0" borderId="34" xfId="0" applyFont="1" applyBorder="1" applyAlignment="1">
      <alignment horizontal="left"/>
    </xf>
    <xf numFmtId="0" fontId="4" fillId="0" borderId="34" xfId="0" applyFont="1" applyBorder="1"/>
    <xf numFmtId="0" fontId="5" fillId="0" borderId="35" xfId="0" applyFont="1" applyBorder="1" applyAlignment="1" applyProtection="1">
      <alignment horizontal="left" vertical="center"/>
      <protection locked="0"/>
    </xf>
    <xf numFmtId="0" fontId="5" fillId="0" borderId="36" xfId="0" applyFont="1" applyBorder="1" applyAlignment="1" applyProtection="1">
      <alignment horizontal="center" vertical="center"/>
      <protection locked="0"/>
    </xf>
    <xf numFmtId="0" fontId="5" fillId="0" borderId="37" xfId="0" applyFont="1" applyBorder="1" applyAlignment="1" applyProtection="1">
      <alignment horizontal="left" vertical="center" wrapText="1"/>
      <protection locked="0"/>
    </xf>
    <xf numFmtId="164" fontId="5" fillId="0" borderId="38" xfId="0" applyNumberFormat="1" applyFont="1" applyBorder="1" applyAlignment="1" applyProtection="1">
      <alignment horizontal="right" vertical="center"/>
      <protection locked="0"/>
    </xf>
    <xf numFmtId="4" fontId="5" fillId="0" borderId="36" xfId="0" applyNumberFormat="1" applyFont="1" applyBorder="1" applyAlignment="1" applyProtection="1">
      <alignment horizontal="right" vertical="center"/>
      <protection locked="0"/>
    </xf>
    <xf numFmtId="49" fontId="5" fillId="0" borderId="36" xfId="0" applyNumberFormat="1" applyFont="1" applyBorder="1" applyAlignment="1" applyProtection="1">
      <alignment horizontal="center" vertical="center" wrapText="1"/>
      <protection locked="0"/>
    </xf>
    <xf numFmtId="4" fontId="5" fillId="3" borderId="36" xfId="0" applyNumberFormat="1" applyFont="1" applyFill="1" applyBorder="1" applyAlignment="1">
      <alignment horizontal="right" vertical="center"/>
    </xf>
    <xf numFmtId="4" fontId="5" fillId="0" borderId="37" xfId="0" applyNumberFormat="1" applyFont="1" applyBorder="1" applyAlignment="1" applyProtection="1">
      <alignment horizontal="center" vertical="center"/>
      <protection locked="0"/>
    </xf>
    <xf numFmtId="165" fontId="5" fillId="0" borderId="38" xfId="0" applyNumberFormat="1" applyFont="1" applyBorder="1" applyAlignment="1" applyProtection="1">
      <alignment horizontal="center" vertical="center"/>
      <protection locked="0"/>
    </xf>
    <xf numFmtId="166" fontId="5" fillId="3" borderId="36" xfId="0" applyNumberFormat="1" applyFont="1" applyFill="1" applyBorder="1" applyAlignment="1">
      <alignment horizontal="center" vertical="center"/>
    </xf>
    <xf numFmtId="167" fontId="5" fillId="0" borderId="39" xfId="0" applyNumberFormat="1" applyFont="1" applyBorder="1" applyAlignment="1" applyProtection="1">
      <alignment horizontal="center" vertical="center"/>
      <protection locked="0"/>
    </xf>
    <xf numFmtId="0" fontId="4" fillId="4" borderId="17" xfId="0" applyFont="1" applyFill="1" applyBorder="1"/>
    <xf numFmtId="4" fontId="5" fillId="5" borderId="5" xfId="0" applyNumberFormat="1" applyFont="1" applyFill="1" applyBorder="1" applyAlignment="1">
      <alignment horizontal="right" vertical="center"/>
    </xf>
    <xf numFmtId="168" fontId="5" fillId="0" borderId="7" xfId="0" applyNumberFormat="1" applyFont="1" applyBorder="1" applyAlignment="1" applyProtection="1">
      <alignment horizontal="center" vertical="center"/>
      <protection locked="0"/>
    </xf>
    <xf numFmtId="169" fontId="5" fillId="5" borderId="5" xfId="0" applyNumberFormat="1" applyFont="1" applyFill="1" applyBorder="1" applyAlignment="1">
      <alignment horizontal="center" vertical="center"/>
    </xf>
    <xf numFmtId="0" fontId="4" fillId="4" borderId="33" xfId="0" applyFont="1" applyFill="1" applyBorder="1"/>
    <xf numFmtId="4" fontId="5" fillId="5" borderId="29" xfId="0" applyNumberFormat="1" applyFont="1" applyFill="1" applyBorder="1" applyAlignment="1">
      <alignment horizontal="right" vertical="center"/>
    </xf>
    <xf numFmtId="168" fontId="5" fillId="0" borderId="29" xfId="0" applyNumberFormat="1" applyFont="1" applyBorder="1" applyAlignment="1" applyProtection="1">
      <alignment horizontal="center" vertical="center"/>
      <protection locked="0"/>
    </xf>
    <xf numFmtId="169" fontId="5" fillId="5" borderId="29" xfId="0" applyNumberFormat="1" applyFont="1" applyFill="1" applyBorder="1" applyAlignment="1">
      <alignment horizontal="center" vertical="center"/>
    </xf>
    <xf numFmtId="0" fontId="5" fillId="0" borderId="40" xfId="0" applyFont="1" applyBorder="1" applyAlignment="1" applyProtection="1">
      <alignment horizontal="left" vertical="center"/>
      <protection locked="0"/>
    </xf>
    <xf numFmtId="0" fontId="5" fillId="0" borderId="41" xfId="0" applyFont="1" applyBorder="1" applyAlignment="1" applyProtection="1">
      <alignment horizontal="left" vertical="center"/>
      <protection locked="0"/>
    </xf>
    <xf numFmtId="167" fontId="5" fillId="0" borderId="6" xfId="0" applyNumberFormat="1" applyFont="1" applyBorder="1" applyAlignment="1" applyProtection="1">
      <alignment horizontal="center" vertical="center"/>
      <protection locked="0"/>
    </xf>
    <xf numFmtId="0" fontId="5" fillId="0" borderId="30" xfId="2" applyFont="1" applyBorder="1" applyAlignment="1" applyProtection="1">
      <alignment horizontal="left" vertical="center" wrapText="1"/>
      <protection locked="0"/>
    </xf>
    <xf numFmtId="167" fontId="5" fillId="0" borderId="30" xfId="0" applyNumberFormat="1" applyFont="1" applyBorder="1" applyAlignment="1" applyProtection="1">
      <alignment horizontal="center" vertical="center"/>
      <protection locked="0"/>
    </xf>
    <xf numFmtId="0" fontId="4" fillId="0" borderId="27" xfId="0" applyFont="1" applyBorder="1"/>
    <xf numFmtId="0" fontId="7" fillId="0" borderId="42" xfId="0" applyFont="1" applyBorder="1" applyAlignment="1">
      <alignment horizontal="left" vertical="center"/>
    </xf>
    <xf numFmtId="0" fontId="7" fillId="0" borderId="43" xfId="0" applyFont="1" applyBorder="1" applyAlignment="1">
      <alignment horizontal="center" vertical="center"/>
    </xf>
    <xf numFmtId="0" fontId="7" fillId="0" borderId="44" xfId="0" applyFont="1" applyBorder="1" applyAlignment="1">
      <alignment horizontal="left" vertical="center" wrapText="1"/>
    </xf>
    <xf numFmtId="164" fontId="7" fillId="0" borderId="45" xfId="0" applyNumberFormat="1" applyFont="1" applyBorder="1" applyAlignment="1">
      <alignment horizontal="right" vertical="center"/>
    </xf>
    <xf numFmtId="4" fontId="7" fillId="0" borderId="46" xfId="0" applyNumberFormat="1" applyFont="1" applyBorder="1" applyAlignment="1">
      <alignment horizontal="right" vertical="center"/>
    </xf>
    <xf numFmtId="49" fontId="7" fillId="0" borderId="46" xfId="0" applyNumberFormat="1" applyFont="1" applyBorder="1" applyAlignment="1">
      <alignment horizontal="center" vertical="center" wrapText="1"/>
    </xf>
    <xf numFmtId="4" fontId="7" fillId="7" borderId="46" xfId="0" applyNumberFormat="1" applyFont="1" applyFill="1" applyBorder="1" applyAlignment="1">
      <alignment horizontal="right" vertical="center"/>
    </xf>
    <xf numFmtId="4" fontId="7" fillId="0" borderId="44" xfId="0" applyNumberFormat="1" applyFont="1" applyBorder="1" applyAlignment="1">
      <alignment horizontal="center" vertical="center"/>
    </xf>
    <xf numFmtId="165" fontId="7" fillId="0" borderId="45" xfId="0" applyNumberFormat="1" applyFont="1" applyBorder="1" applyAlignment="1">
      <alignment horizontal="center" vertical="center"/>
    </xf>
    <xf numFmtId="166" fontId="7" fillId="7" borderId="46" xfId="0" applyNumberFormat="1" applyFont="1" applyFill="1" applyBorder="1" applyAlignment="1">
      <alignment horizontal="center" vertical="center"/>
    </xf>
    <xf numFmtId="171" fontId="7" fillId="0" borderId="47" xfId="0" applyNumberFormat="1" applyFont="1" applyBorder="1" applyAlignment="1">
      <alignment horizontal="center" vertical="center"/>
    </xf>
    <xf numFmtId="0" fontId="7" fillId="0" borderId="48" xfId="0" applyFont="1" applyBorder="1" applyAlignment="1">
      <alignment horizontal="left" vertical="center"/>
    </xf>
    <xf numFmtId="0" fontId="7" fillId="0" borderId="49" xfId="0" applyFont="1" applyBorder="1" applyAlignment="1">
      <alignment horizontal="center" vertical="center"/>
    </xf>
    <xf numFmtId="0" fontId="7" fillId="0" borderId="50" xfId="0" applyFont="1" applyBorder="1" applyAlignment="1">
      <alignment horizontal="left" vertical="center" wrapText="1"/>
    </xf>
    <xf numFmtId="164" fontId="7" fillId="0" borderId="51" xfId="0" applyNumberFormat="1" applyFont="1" applyBorder="1" applyAlignment="1">
      <alignment horizontal="right" vertical="center"/>
    </xf>
    <xf numFmtId="4" fontId="7" fillId="0" borderId="52" xfId="0" applyNumberFormat="1" applyFont="1" applyBorder="1" applyAlignment="1">
      <alignment horizontal="right" vertical="center"/>
    </xf>
    <xf numFmtId="49" fontId="7" fillId="0" borderId="52" xfId="0" applyNumberFormat="1" applyFont="1" applyBorder="1" applyAlignment="1">
      <alignment horizontal="center" vertical="center" wrapText="1"/>
    </xf>
    <xf numFmtId="4" fontId="7" fillId="7" borderId="52" xfId="0" applyNumberFormat="1" applyFont="1" applyFill="1" applyBorder="1" applyAlignment="1">
      <alignment horizontal="right" vertical="center"/>
    </xf>
    <xf numFmtId="4" fontId="7" fillId="0" borderId="50" xfId="0" applyNumberFormat="1" applyFont="1" applyBorder="1" applyAlignment="1">
      <alignment horizontal="center" vertical="center"/>
    </xf>
    <xf numFmtId="165" fontId="7" fillId="0" borderId="52" xfId="0" applyNumberFormat="1" applyFont="1" applyBorder="1" applyAlignment="1">
      <alignment horizontal="center" vertical="center"/>
    </xf>
    <xf numFmtId="166" fontId="7" fillId="7" borderId="52" xfId="0" applyNumberFormat="1" applyFont="1" applyFill="1" applyBorder="1" applyAlignment="1">
      <alignment horizontal="center" vertical="center"/>
    </xf>
    <xf numFmtId="171" fontId="7" fillId="0" borderId="53" xfId="0" applyNumberFormat="1" applyFont="1" applyBorder="1" applyAlignment="1">
      <alignment horizontal="center" vertical="center"/>
    </xf>
    <xf numFmtId="0" fontId="4" fillId="0" borderId="27" xfId="0" applyFont="1" applyBorder="1" applyAlignment="1">
      <alignment horizontal="left"/>
    </xf>
    <xf numFmtId="49" fontId="5" fillId="0" borderId="5" xfId="0" applyNumberFormat="1" applyFont="1" applyBorder="1" applyAlignment="1" applyProtection="1">
      <alignment horizontal="center" vertical="center"/>
      <protection locked="0"/>
    </xf>
    <xf numFmtId="4" fontId="5" fillId="9" borderId="5" xfId="0" applyNumberFormat="1" applyFont="1" applyFill="1" applyBorder="1" applyAlignment="1">
      <alignment horizontal="right" vertical="center"/>
    </xf>
    <xf numFmtId="169" fontId="5" fillId="9" borderId="5" xfId="0" applyNumberFormat="1" applyFont="1" applyFill="1" applyBorder="1" applyAlignment="1">
      <alignment horizontal="center" vertical="center"/>
    </xf>
    <xf numFmtId="4" fontId="5" fillId="9" borderId="29" xfId="0" applyNumberFormat="1" applyFont="1" applyFill="1" applyBorder="1" applyAlignment="1">
      <alignment horizontal="right" vertical="center"/>
    </xf>
    <xf numFmtId="169" fontId="5" fillId="9" borderId="29" xfId="0" applyNumberFormat="1" applyFont="1" applyFill="1" applyBorder="1" applyAlignment="1">
      <alignment horizontal="center" vertical="center"/>
    </xf>
    <xf numFmtId="0" fontId="4" fillId="0" borderId="54" xfId="0" applyFont="1" applyBorder="1" applyAlignment="1">
      <alignment horizontal="left"/>
    </xf>
    <xf numFmtId="0" fontId="4" fillId="0" borderId="54" xfId="0" applyFont="1" applyBorder="1"/>
    <xf numFmtId="0" fontId="5" fillId="0" borderId="55" xfId="0" applyFont="1" applyBorder="1" applyAlignment="1" applyProtection="1">
      <alignment horizontal="left" vertical="center"/>
      <protection locked="0"/>
    </xf>
    <xf numFmtId="0" fontId="5" fillId="0" borderId="56" xfId="0" applyFont="1" applyBorder="1" applyAlignment="1" applyProtection="1">
      <alignment horizontal="center" vertical="center"/>
      <protection locked="0"/>
    </xf>
    <xf numFmtId="0" fontId="5" fillId="0" borderId="57" xfId="0" applyFont="1" applyBorder="1" applyAlignment="1" applyProtection="1">
      <alignment horizontal="left" vertical="center" wrapText="1"/>
      <protection locked="0"/>
    </xf>
    <xf numFmtId="164" fontId="5" fillId="0" borderId="58" xfId="0" applyNumberFormat="1" applyFont="1" applyBorder="1" applyAlignment="1" applyProtection="1">
      <alignment horizontal="right" vertical="center"/>
      <protection locked="0"/>
    </xf>
    <xf numFmtId="4" fontId="5" fillId="0" borderId="56" xfId="0" applyNumberFormat="1" applyFont="1" applyBorder="1" applyAlignment="1" applyProtection="1">
      <alignment horizontal="right" vertical="center"/>
      <protection locked="0"/>
    </xf>
    <xf numFmtId="49" fontId="5" fillId="0" borderId="56" xfId="0" applyNumberFormat="1" applyFont="1" applyBorder="1" applyAlignment="1" applyProtection="1">
      <alignment horizontal="center" vertical="center" wrapText="1"/>
      <protection locked="0"/>
    </xf>
    <xf numFmtId="4" fontId="5" fillId="3" borderId="56" xfId="0" applyNumberFormat="1" applyFont="1" applyFill="1" applyBorder="1" applyAlignment="1">
      <alignment horizontal="right" vertical="center"/>
    </xf>
    <xf numFmtId="4" fontId="5" fillId="0" borderId="57" xfId="0" applyNumberFormat="1" applyFont="1" applyBorder="1" applyAlignment="1" applyProtection="1">
      <alignment horizontal="center" vertical="center"/>
      <protection locked="0"/>
    </xf>
    <xf numFmtId="165" fontId="5" fillId="0" borderId="56" xfId="0" applyNumberFormat="1" applyFont="1" applyBorder="1" applyAlignment="1" applyProtection="1">
      <alignment horizontal="center" vertical="center"/>
      <protection locked="0"/>
    </xf>
    <xf numFmtId="166" fontId="5" fillId="3" borderId="56" xfId="0" applyNumberFormat="1" applyFont="1" applyFill="1" applyBorder="1" applyAlignment="1">
      <alignment horizontal="center" vertical="center"/>
    </xf>
    <xf numFmtId="167" fontId="5" fillId="0" borderId="59" xfId="0" applyNumberFormat="1" applyFont="1" applyBorder="1" applyAlignment="1" applyProtection="1">
      <alignment horizontal="center" vertical="center"/>
      <protection locked="0"/>
    </xf>
    <xf numFmtId="4" fontId="5" fillId="6" borderId="36" xfId="0" applyNumberFormat="1" applyFont="1" applyFill="1" applyBorder="1" applyAlignment="1">
      <alignment horizontal="right" vertical="center"/>
    </xf>
    <xf numFmtId="166" fontId="5" fillId="6" borderId="36" xfId="0" applyNumberFormat="1" applyFont="1" applyFill="1" applyBorder="1" applyAlignment="1">
      <alignment horizontal="center" vertical="center"/>
    </xf>
    <xf numFmtId="166" fontId="4" fillId="10" borderId="33" xfId="0" applyNumberFormat="1" applyFont="1" applyFill="1" applyBorder="1"/>
    <xf numFmtId="166" fontId="4" fillId="10" borderId="34" xfId="0" applyNumberFormat="1" applyFont="1" applyFill="1" applyBorder="1"/>
    <xf numFmtId="166" fontId="4" fillId="10" borderId="54" xfId="0" applyNumberFormat="1" applyFont="1" applyFill="1" applyBorder="1"/>
    <xf numFmtId="0" fontId="0" fillId="4" borderId="0" xfId="0" applyFill="1"/>
    <xf numFmtId="0" fontId="5" fillId="0" borderId="28" xfId="0" applyFont="1" applyBorder="1" applyAlignment="1" applyProtection="1">
      <alignment horizontal="left" vertical="center" wrapText="1"/>
      <protection locked="0"/>
    </xf>
    <xf numFmtId="0" fontId="4" fillId="11" borderId="34" xfId="0" applyFont="1" applyFill="1" applyBorder="1" applyAlignment="1">
      <alignment horizontal="left"/>
    </xf>
    <xf numFmtId="0" fontId="4" fillId="11" borderId="34" xfId="0" applyFont="1" applyFill="1" applyBorder="1"/>
    <xf numFmtId="0" fontId="5" fillId="11" borderId="35" xfId="0" applyFont="1" applyFill="1" applyBorder="1" applyAlignment="1" applyProtection="1">
      <alignment horizontal="left" vertical="center"/>
      <protection locked="0"/>
    </xf>
    <xf numFmtId="0" fontId="5" fillId="11" borderId="36" xfId="0" applyFont="1" applyFill="1" applyBorder="1" applyAlignment="1" applyProtection="1">
      <alignment horizontal="center" vertical="center"/>
      <protection locked="0"/>
    </xf>
    <xf numFmtId="0" fontId="5" fillId="11" borderId="37" xfId="0" applyFont="1" applyFill="1" applyBorder="1" applyAlignment="1" applyProtection="1">
      <alignment horizontal="left" vertical="center" wrapText="1"/>
      <protection locked="0"/>
    </xf>
    <xf numFmtId="164" fontId="5" fillId="11" borderId="38" xfId="0" applyNumberFormat="1" applyFont="1" applyFill="1" applyBorder="1" applyAlignment="1" applyProtection="1">
      <alignment horizontal="right" vertical="center"/>
      <protection locked="0"/>
    </xf>
    <xf numFmtId="4" fontId="5" fillId="11" borderId="36" xfId="0" applyNumberFormat="1" applyFont="1" applyFill="1" applyBorder="1" applyAlignment="1" applyProtection="1">
      <alignment horizontal="right" vertical="center"/>
      <protection locked="0"/>
    </xf>
    <xf numFmtId="49" fontId="5" fillId="11" borderId="36" xfId="0" applyNumberFormat="1" applyFont="1" applyFill="1" applyBorder="1" applyAlignment="1" applyProtection="1">
      <alignment horizontal="center" vertical="center" wrapText="1"/>
      <protection locked="0"/>
    </xf>
    <xf numFmtId="4" fontId="5" fillId="12" borderId="36" xfId="0" applyNumberFormat="1" applyFont="1" applyFill="1" applyBorder="1" applyAlignment="1">
      <alignment horizontal="right" vertical="center"/>
    </xf>
    <xf numFmtId="4" fontId="5" fillId="11" borderId="37" xfId="0" applyNumberFormat="1" applyFont="1" applyFill="1" applyBorder="1" applyAlignment="1" applyProtection="1">
      <alignment horizontal="center" vertical="center"/>
      <protection locked="0"/>
    </xf>
    <xf numFmtId="165" fontId="5" fillId="11" borderId="38" xfId="0" applyNumberFormat="1" applyFont="1" applyFill="1" applyBorder="1" applyAlignment="1" applyProtection="1">
      <alignment horizontal="center" vertical="center"/>
      <protection locked="0"/>
    </xf>
    <xf numFmtId="166" fontId="5" fillId="12" borderId="36" xfId="0" applyNumberFormat="1" applyFont="1" applyFill="1" applyBorder="1" applyAlignment="1">
      <alignment horizontal="center" vertical="center"/>
    </xf>
    <xf numFmtId="167" fontId="5" fillId="11" borderId="39" xfId="0" applyNumberFormat="1" applyFont="1" applyFill="1" applyBorder="1" applyAlignment="1" applyProtection="1">
      <alignment horizontal="center" vertical="center"/>
      <protection locked="0"/>
    </xf>
    <xf numFmtId="166" fontId="4" fillId="10" borderId="27" xfId="0" applyNumberFormat="1" applyFont="1" applyFill="1" applyBorder="1"/>
    <xf numFmtId="166" fontId="4" fillId="0" borderId="25" xfId="0" applyNumberFormat="1" applyFont="1" applyBorder="1"/>
    <xf numFmtId="166" fontId="4" fillId="11" borderId="34" xfId="0" applyNumberFormat="1" applyFont="1" applyFill="1" applyBorder="1"/>
    <xf numFmtId="165" fontId="5" fillId="4" borderId="12" xfId="0" applyNumberFormat="1" applyFont="1" applyFill="1" applyBorder="1" applyAlignment="1" applyProtection="1">
      <alignment horizontal="center" vertical="center"/>
      <protection locked="0"/>
    </xf>
    <xf numFmtId="166" fontId="0" fillId="0" borderId="0" xfId="0" applyNumberFormat="1"/>
    <xf numFmtId="170" fontId="5" fillId="0" borderId="9" xfId="0" applyNumberFormat="1" applyFont="1" applyBorder="1" applyAlignment="1" applyProtection="1">
      <alignment horizontal="center" vertical="center"/>
      <protection locked="0"/>
    </xf>
    <xf numFmtId="170" fontId="5" fillId="0" borderId="13" xfId="0" applyNumberFormat="1" applyFont="1" applyBorder="1" applyAlignment="1" applyProtection="1">
      <alignment horizontal="center" vertical="center"/>
      <protection locked="0"/>
    </xf>
    <xf numFmtId="170" fontId="5" fillId="0" borderId="32" xfId="0" applyNumberFormat="1" applyFont="1" applyBorder="1" applyAlignment="1" applyProtection="1">
      <alignment horizontal="center" vertical="center"/>
      <protection locked="0"/>
    </xf>
    <xf numFmtId="6" fontId="5" fillId="0" borderId="0" xfId="0" applyNumberFormat="1" applyFont="1" applyAlignment="1" applyProtection="1">
      <alignment vertical="center"/>
      <protection locked="0"/>
    </xf>
    <xf numFmtId="8" fontId="5" fillId="0" borderId="0" xfId="0" applyNumberFormat="1" applyFont="1" applyAlignment="1" applyProtection="1">
      <alignment vertical="center"/>
      <protection locked="0"/>
    </xf>
    <xf numFmtId="167" fontId="4" fillId="10" borderId="33" xfId="0" applyNumberFormat="1" applyFont="1" applyFill="1" applyBorder="1"/>
    <xf numFmtId="167" fontId="4" fillId="0" borderId="14" xfId="0" applyNumberFormat="1" applyFont="1" applyBorder="1"/>
    <xf numFmtId="167" fontId="4" fillId="11" borderId="34" xfId="0" applyNumberFormat="1" applyFont="1" applyFill="1" applyBorder="1"/>
    <xf numFmtId="0" fontId="4" fillId="0" borderId="25" xfId="0" applyFont="1" applyBorder="1" applyAlignment="1">
      <alignment horizontal="left" vertical="center"/>
    </xf>
    <xf numFmtId="0" fontId="4" fillId="0" borderId="25" xfId="0" applyFont="1" applyBorder="1" applyAlignment="1">
      <alignment vertical="center"/>
    </xf>
    <xf numFmtId="0" fontId="4" fillId="0" borderId="14" xfId="0" applyFont="1" applyBorder="1" applyAlignment="1">
      <alignment horizontal="left" vertical="center"/>
    </xf>
    <xf numFmtId="0" fontId="4" fillId="0" borderId="33" xfId="0" applyFont="1" applyBorder="1" applyAlignment="1">
      <alignment vertical="center"/>
    </xf>
    <xf numFmtId="0" fontId="4" fillId="0" borderId="17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27" xfId="0" applyFont="1" applyBorder="1" applyAlignment="1">
      <alignment horizontal="left" vertical="center"/>
    </xf>
    <xf numFmtId="0" fontId="4" fillId="0" borderId="27" xfId="0" applyFont="1" applyBorder="1" applyAlignment="1">
      <alignment vertical="center"/>
    </xf>
    <xf numFmtId="0" fontId="4" fillId="0" borderId="17" xfId="0" applyFont="1" applyBorder="1" applyAlignment="1">
      <alignment horizontal="left" vertical="center"/>
    </xf>
    <xf numFmtId="0" fontId="4" fillId="0" borderId="33" xfId="0" applyFont="1" applyBorder="1" applyAlignment="1">
      <alignment horizontal="left" vertical="center"/>
    </xf>
    <xf numFmtId="0" fontId="0" fillId="13" borderId="0" xfId="0" applyFill="1"/>
    <xf numFmtId="0" fontId="5" fillId="0" borderId="60" xfId="0" applyFont="1" applyBorder="1" applyAlignment="1" applyProtection="1">
      <alignment horizontal="center" vertical="center"/>
      <protection locked="0"/>
    </xf>
    <xf numFmtId="0" fontId="5" fillId="4" borderId="26" xfId="0" applyFont="1" applyFill="1" applyBorder="1" applyAlignment="1" applyProtection="1">
      <alignment horizontal="left" vertical="center"/>
      <protection locked="0"/>
    </xf>
    <xf numFmtId="0" fontId="4" fillId="0" borderId="0" xfId="0" applyFont="1"/>
    <xf numFmtId="0" fontId="2" fillId="2" borderId="7" xfId="1" applyFont="1" applyBorder="1" applyAlignment="1" applyProtection="1">
      <alignment horizontal="center" vertical="center" wrapText="1"/>
    </xf>
    <xf numFmtId="0" fontId="2" fillId="2" borderId="8" xfId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0" fontId="0" fillId="0" borderId="0" xfId="0" applyFill="1"/>
    <xf numFmtId="166" fontId="4" fillId="14" borderId="34" xfId="0" applyNumberFormat="1" applyFont="1" applyFill="1" applyBorder="1"/>
    <xf numFmtId="0" fontId="4" fillId="0" borderId="61" xfId="0" applyFont="1" applyBorder="1" applyAlignment="1">
      <alignment horizontal="left"/>
    </xf>
    <xf numFmtId="0" fontId="4" fillId="0" borderId="61" xfId="0" applyFont="1" applyBorder="1"/>
    <xf numFmtId="1" fontId="5" fillId="0" borderId="27" xfId="0" applyNumberFormat="1" applyFont="1" applyBorder="1" applyAlignment="1" applyProtection="1">
      <alignment horizontal="left" vertical="center"/>
      <protection locked="0"/>
    </xf>
  </cellXfs>
  <cellStyles count="3">
    <cellStyle name="40 % - Akzent1" xfId="1" builtinId="31"/>
    <cellStyle name="Standard" xfId="0" builtinId="0"/>
    <cellStyle name="Standard 2" xfId="2" xr:uid="{5DE59A06-D54B-4FF5-8420-0CD55182D99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Desktop\SVB-Gremium\Vergabe%202025_xlsx_dezentral.xlsx\37_Chemie_SVB%202025_Fachschaft_dezentrale%20Antr&#228;ge.xlsx" TargetMode="External"/><Relationship Id="rId1" Type="http://schemas.openxmlformats.org/officeDocument/2006/relationships/externalLinkPath" Target="Vergabe%202025_xlsx_dezentral.xlsx/37_Chemie_SVB%202025_Fachschaft_dezentrale%20Antr&#228;g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Hinweise zur Ausfüllung Antrag"/>
      <sheetName val="Einzelantrag"/>
      <sheetName val="VwV - Stufen"/>
      <sheetName val="Personalrichtsätze"/>
      <sheetName val="Musterbefüllung"/>
    </sheetNames>
    <sheetDataSet>
      <sheetData sheetId="0" refreshError="1"/>
      <sheetData sheetId="1" refreshError="1"/>
      <sheetData sheetId="2" refreshError="1"/>
      <sheetData sheetId="3">
        <row r="4">
          <cell r="A4" t="str">
            <v>E15Ü</v>
          </cell>
          <cell r="C4">
            <v>128200</v>
          </cell>
        </row>
        <row r="5">
          <cell r="A5" t="str">
            <v>E15</v>
          </cell>
          <cell r="C5">
            <v>115400</v>
          </cell>
        </row>
        <row r="6">
          <cell r="A6" t="str">
            <v>E14</v>
          </cell>
          <cell r="C6">
            <v>104000</v>
          </cell>
        </row>
        <row r="7">
          <cell r="A7" t="str">
            <v>E13Ü</v>
          </cell>
          <cell r="C7">
            <v>108200</v>
          </cell>
        </row>
        <row r="8">
          <cell r="A8" t="str">
            <v>E13</v>
          </cell>
          <cell r="C8">
            <v>85100</v>
          </cell>
        </row>
        <row r="9">
          <cell r="A9" t="str">
            <v>E12</v>
          </cell>
          <cell r="C9">
            <v>94400</v>
          </cell>
        </row>
        <row r="10">
          <cell r="A10" t="str">
            <v>E11</v>
          </cell>
          <cell r="C10">
            <v>84300</v>
          </cell>
        </row>
        <row r="11">
          <cell r="A11" t="str">
            <v>E10</v>
          </cell>
          <cell r="C11">
            <v>75400</v>
          </cell>
        </row>
        <row r="12">
          <cell r="A12" t="str">
            <v>E9b</v>
          </cell>
          <cell r="C12">
            <v>69400</v>
          </cell>
        </row>
        <row r="13">
          <cell r="A13" t="str">
            <v>E9a</v>
          </cell>
          <cell r="C13">
            <v>70600</v>
          </cell>
        </row>
        <row r="14">
          <cell r="A14" t="str">
            <v>E8</v>
          </cell>
          <cell r="C14">
            <v>61600</v>
          </cell>
        </row>
        <row r="15">
          <cell r="A15" t="str">
            <v>E7</v>
          </cell>
          <cell r="C15">
            <v>64000</v>
          </cell>
        </row>
        <row r="16">
          <cell r="A16" t="str">
            <v>E6</v>
          </cell>
          <cell r="C16">
            <v>53700</v>
          </cell>
        </row>
        <row r="17">
          <cell r="A17" t="str">
            <v>E5</v>
          </cell>
          <cell r="C17">
            <v>55900</v>
          </cell>
        </row>
        <row r="18">
          <cell r="A18" t="str">
            <v>E4</v>
          </cell>
          <cell r="C18">
            <v>52000</v>
          </cell>
        </row>
        <row r="19">
          <cell r="A19" t="str">
            <v>E3</v>
          </cell>
          <cell r="C19">
            <v>49600</v>
          </cell>
        </row>
        <row r="20">
          <cell r="A20" t="str">
            <v>E2Ü</v>
          </cell>
          <cell r="C20">
            <v>52300</v>
          </cell>
        </row>
        <row r="21">
          <cell r="A21" t="str">
            <v>E2</v>
          </cell>
          <cell r="C21">
            <v>49600</v>
          </cell>
        </row>
        <row r="22">
          <cell r="A22" t="str">
            <v>E1</v>
          </cell>
          <cell r="C22">
            <v>40100</v>
          </cell>
        </row>
        <row r="24">
          <cell r="A24" t="str">
            <v>PKW-Fahrer</v>
          </cell>
          <cell r="C24">
            <v>80200</v>
          </cell>
        </row>
        <row r="26">
          <cell r="A26" t="str">
            <v>E6-E9b</v>
          </cell>
          <cell r="B26" t="str">
            <v>Fremdsprachenassistent/in (-sekretär/in)</v>
          </cell>
          <cell r="C26">
            <v>65000</v>
          </cell>
        </row>
        <row r="27">
          <cell r="A27" t="str">
            <v>E2-E5</v>
          </cell>
          <cell r="B27" t="str">
            <v>Bürokommunikation</v>
          </cell>
          <cell r="C27">
            <v>53800</v>
          </cell>
        </row>
        <row r="35">
          <cell r="C35">
            <v>24.5</v>
          </cell>
          <cell r="D35">
            <v>25.86</v>
          </cell>
        </row>
        <row r="36">
          <cell r="C36">
            <v>18.04</v>
          </cell>
          <cell r="D36">
            <v>19.03</v>
          </cell>
        </row>
        <row r="37">
          <cell r="C37">
            <v>16.96</v>
          </cell>
          <cell r="D37">
            <v>17.89</v>
          </cell>
        </row>
      </sheetData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46"/>
  <sheetViews>
    <sheetView tabSelected="1" topLeftCell="F211" zoomScale="49" zoomScaleNormal="25" workbookViewId="0">
      <selection activeCell="R240" sqref="R240"/>
    </sheetView>
  </sheetViews>
  <sheetFormatPr baseColWidth="10" defaultColWidth="8.7265625" defaultRowHeight="14.5" x14ac:dyDescent="0.35"/>
  <cols>
    <col min="1" max="1" width="19.81640625" customWidth="1"/>
    <col min="2" max="2" width="58.54296875" customWidth="1"/>
    <col min="3" max="3" width="17.54296875" customWidth="1"/>
    <col min="4" max="4" width="14.7265625" customWidth="1"/>
    <col min="5" max="5" width="63.08984375" customWidth="1"/>
    <col min="6" max="6" width="13.7265625" customWidth="1"/>
    <col min="7" max="7" width="13.26953125" customWidth="1"/>
    <col min="8" max="8" width="11.26953125" customWidth="1"/>
    <col min="9" max="9" width="18.54296875" customWidth="1"/>
    <col min="10" max="10" width="20" customWidth="1"/>
    <col min="11" max="11" width="23.81640625" customWidth="1"/>
    <col min="12" max="12" width="20.7265625" customWidth="1"/>
    <col min="13" max="13" width="20" customWidth="1"/>
    <col min="14" max="14" width="30.26953125" customWidth="1"/>
    <col min="15" max="15" width="17.453125" customWidth="1"/>
    <col min="16" max="16" width="28.36328125" customWidth="1"/>
    <col min="17" max="17" width="13" bestFit="1" customWidth="1"/>
  </cols>
  <sheetData>
    <row r="1" spans="1:16" ht="25" x14ac:dyDescent="0.5">
      <c r="A1" s="213" t="s">
        <v>28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  <c r="N1" s="213"/>
      <c r="O1" s="213"/>
      <c r="P1" s="213"/>
    </row>
    <row r="2" spans="1:16" ht="25" x14ac:dyDescent="0.5">
      <c r="A2" s="213" t="s">
        <v>17</v>
      </c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</row>
    <row r="3" spans="1:16" ht="15" thickBot="1" x14ac:dyDescent="0.4"/>
    <row r="4" spans="1:16" ht="54" x14ac:dyDescent="0.35">
      <c r="A4" s="26" t="s">
        <v>14</v>
      </c>
      <c r="B4" s="26" t="s">
        <v>15</v>
      </c>
      <c r="C4" s="52" t="s">
        <v>0</v>
      </c>
      <c r="D4" s="1" t="s">
        <v>1</v>
      </c>
      <c r="E4" s="2" t="s">
        <v>2</v>
      </c>
      <c r="F4" s="3" t="s">
        <v>3</v>
      </c>
      <c r="G4" s="1" t="s">
        <v>4</v>
      </c>
      <c r="H4" s="1" t="s">
        <v>5</v>
      </c>
      <c r="I4" s="1" t="s">
        <v>6</v>
      </c>
      <c r="J4" s="2" t="s">
        <v>7</v>
      </c>
      <c r="K4" s="3" t="s">
        <v>8</v>
      </c>
      <c r="L4" s="1" t="s">
        <v>9</v>
      </c>
      <c r="M4" s="3" t="s">
        <v>8</v>
      </c>
      <c r="N4" s="1" t="s">
        <v>10</v>
      </c>
      <c r="O4" s="4" t="s">
        <v>11</v>
      </c>
      <c r="P4" s="4" t="s">
        <v>16</v>
      </c>
    </row>
    <row r="5" spans="1:16" ht="18" x14ac:dyDescent="0.35">
      <c r="A5" s="27"/>
      <c r="B5" s="27"/>
      <c r="C5" s="30"/>
      <c r="D5" s="5"/>
      <c r="E5" s="6"/>
      <c r="F5" s="7"/>
      <c r="G5" s="5"/>
      <c r="H5" s="5"/>
      <c r="I5" s="5"/>
      <c r="J5" s="6"/>
      <c r="K5" s="211" t="s">
        <v>12</v>
      </c>
      <c r="L5" s="212"/>
      <c r="M5" s="211" t="s">
        <v>13</v>
      </c>
      <c r="N5" s="212"/>
      <c r="O5" s="8"/>
      <c r="P5" s="8"/>
    </row>
    <row r="6" spans="1:16" ht="18" x14ac:dyDescent="0.35">
      <c r="A6" s="28">
        <v>1</v>
      </c>
      <c r="B6" s="28">
        <v>2</v>
      </c>
      <c r="C6" s="53">
        <v>3</v>
      </c>
      <c r="D6" s="9">
        <v>4</v>
      </c>
      <c r="E6" s="10">
        <v>5</v>
      </c>
      <c r="F6" s="11">
        <v>6</v>
      </c>
      <c r="G6" s="9">
        <v>7</v>
      </c>
      <c r="H6" s="9">
        <v>8</v>
      </c>
      <c r="I6" s="9">
        <v>9</v>
      </c>
      <c r="J6" s="10">
        <v>10</v>
      </c>
      <c r="K6" s="9">
        <v>11</v>
      </c>
      <c r="L6" s="9">
        <v>12</v>
      </c>
      <c r="M6" s="9">
        <v>13</v>
      </c>
      <c r="N6" s="9">
        <v>14</v>
      </c>
      <c r="O6" s="12">
        <v>15</v>
      </c>
      <c r="P6" s="12">
        <v>16</v>
      </c>
    </row>
    <row r="7" spans="1:16" ht="15.5" x14ac:dyDescent="0.35">
      <c r="A7" s="31">
        <v>1010000011</v>
      </c>
      <c r="B7" s="31" t="s">
        <v>29</v>
      </c>
      <c r="C7" s="57" t="s">
        <v>18</v>
      </c>
      <c r="D7" s="13">
        <v>2</v>
      </c>
      <c r="E7" s="14" t="s">
        <v>30</v>
      </c>
      <c r="F7" s="15">
        <v>3</v>
      </c>
      <c r="G7" s="16"/>
      <c r="H7" s="17" t="s">
        <v>31</v>
      </c>
      <c r="I7" s="18" t="s">
        <v>19</v>
      </c>
      <c r="J7" s="19" t="s">
        <v>21</v>
      </c>
      <c r="K7" s="20">
        <v>7</v>
      </c>
      <c r="L7" s="21">
        <v>356.15999999999997</v>
      </c>
      <c r="M7" s="20"/>
      <c r="N7" s="21" t="s">
        <v>19</v>
      </c>
      <c r="O7" s="24"/>
      <c r="P7" s="23"/>
    </row>
    <row r="8" spans="1:16" ht="15.5" x14ac:dyDescent="0.35">
      <c r="A8" s="29">
        <v>1010000011</v>
      </c>
      <c r="B8" s="29" t="s">
        <v>29</v>
      </c>
      <c r="C8" s="57" t="s">
        <v>27</v>
      </c>
      <c r="D8" s="13">
        <v>2</v>
      </c>
      <c r="E8" s="14" t="s">
        <v>32</v>
      </c>
      <c r="F8" s="15">
        <v>9</v>
      </c>
      <c r="G8" s="16"/>
      <c r="H8" s="17" t="s">
        <v>31</v>
      </c>
      <c r="I8" s="18" t="s">
        <v>19</v>
      </c>
      <c r="J8" s="19" t="s">
        <v>21</v>
      </c>
      <c r="K8" s="22"/>
      <c r="L8" s="21" t="s">
        <v>19</v>
      </c>
      <c r="M8" s="22">
        <v>7</v>
      </c>
      <c r="N8" s="21">
        <v>1127.07</v>
      </c>
      <c r="O8" s="24"/>
      <c r="P8" s="23"/>
    </row>
    <row r="9" spans="1:16" ht="15.5" x14ac:dyDescent="0.35">
      <c r="A9" s="29">
        <v>1010000011</v>
      </c>
      <c r="B9" s="29" t="s">
        <v>29</v>
      </c>
      <c r="C9" s="57" t="s">
        <v>26</v>
      </c>
      <c r="D9" s="13">
        <v>3</v>
      </c>
      <c r="E9" s="14" t="s">
        <v>33</v>
      </c>
      <c r="F9" s="15"/>
      <c r="G9" s="16"/>
      <c r="H9" s="17"/>
      <c r="I9" s="18" t="s">
        <v>19</v>
      </c>
      <c r="J9" s="19"/>
      <c r="K9" s="22"/>
      <c r="L9" s="21" t="s">
        <v>19</v>
      </c>
      <c r="M9" s="22"/>
      <c r="N9" s="21" t="s">
        <v>19</v>
      </c>
      <c r="O9" s="24">
        <v>2000</v>
      </c>
      <c r="P9" s="23"/>
    </row>
    <row r="10" spans="1:16" ht="15.5" x14ac:dyDescent="0.35">
      <c r="A10" s="29">
        <v>1010000011</v>
      </c>
      <c r="B10" s="29" t="s">
        <v>29</v>
      </c>
      <c r="C10" s="57" t="s">
        <v>26</v>
      </c>
      <c r="D10" s="13">
        <v>2</v>
      </c>
      <c r="E10" s="14" t="s">
        <v>34</v>
      </c>
      <c r="F10" s="15"/>
      <c r="G10" s="16"/>
      <c r="H10" s="17"/>
      <c r="I10" s="18" t="s">
        <v>19</v>
      </c>
      <c r="J10" s="19"/>
      <c r="K10" s="22"/>
      <c r="L10" s="21" t="s">
        <v>19</v>
      </c>
      <c r="M10" s="22"/>
      <c r="N10" s="21" t="s">
        <v>19</v>
      </c>
      <c r="O10" s="24">
        <v>7876.64</v>
      </c>
      <c r="P10" s="23"/>
    </row>
    <row r="11" spans="1:16" ht="15.5" x14ac:dyDescent="0.35">
      <c r="A11" s="29">
        <v>1010000011</v>
      </c>
      <c r="B11" s="29" t="s">
        <v>29</v>
      </c>
      <c r="C11" s="57" t="s">
        <v>26</v>
      </c>
      <c r="D11" s="13">
        <v>3</v>
      </c>
      <c r="E11" s="14" t="s">
        <v>35</v>
      </c>
      <c r="F11" s="15"/>
      <c r="G11" s="16"/>
      <c r="H11" s="17"/>
      <c r="I11" s="18" t="s">
        <v>19</v>
      </c>
      <c r="J11" s="19"/>
      <c r="K11" s="22"/>
      <c r="L11" s="21" t="s">
        <v>19</v>
      </c>
      <c r="M11" s="22"/>
      <c r="N11" s="21" t="s">
        <v>19</v>
      </c>
      <c r="O11" s="24">
        <v>1300</v>
      </c>
      <c r="P11" s="23"/>
    </row>
    <row r="12" spans="1:16" ht="15.5" x14ac:dyDescent="0.35">
      <c r="A12" s="29">
        <v>1010000011</v>
      </c>
      <c r="B12" s="29" t="s">
        <v>29</v>
      </c>
      <c r="C12" s="57" t="s">
        <v>26</v>
      </c>
      <c r="D12" s="13">
        <v>2</v>
      </c>
      <c r="E12" s="14" t="s">
        <v>36</v>
      </c>
      <c r="F12" s="15"/>
      <c r="G12" s="16"/>
      <c r="H12" s="17"/>
      <c r="I12" s="18" t="s">
        <v>19</v>
      </c>
      <c r="J12" s="19"/>
      <c r="K12" s="22"/>
      <c r="L12" s="21" t="s">
        <v>19</v>
      </c>
      <c r="M12" s="22"/>
      <c r="N12" s="21" t="s">
        <v>19</v>
      </c>
      <c r="O12" s="24">
        <v>300</v>
      </c>
      <c r="P12" s="23"/>
    </row>
    <row r="13" spans="1:16" ht="16" thickBot="1" x14ac:dyDescent="0.4">
      <c r="A13" s="93">
        <v>1010000011</v>
      </c>
      <c r="B13" s="93" t="s">
        <v>29</v>
      </c>
      <c r="C13" s="118" t="s">
        <v>37</v>
      </c>
      <c r="D13" s="83">
        <v>2</v>
      </c>
      <c r="E13" s="84" t="s">
        <v>38</v>
      </c>
      <c r="F13" s="85"/>
      <c r="G13" s="86"/>
      <c r="H13" s="87"/>
      <c r="I13" s="88" t="s">
        <v>19</v>
      </c>
      <c r="J13" s="89"/>
      <c r="K13" s="90"/>
      <c r="L13" s="91" t="s">
        <v>19</v>
      </c>
      <c r="M13" s="90"/>
      <c r="N13" s="91" t="s">
        <v>19</v>
      </c>
      <c r="O13" s="92">
        <v>800</v>
      </c>
      <c r="P13" s="166">
        <f>SUM(L7+N8+O9+O10+O11+O12+O13)</f>
        <v>13759.87</v>
      </c>
    </row>
    <row r="14" spans="1:16" ht="15.5" x14ac:dyDescent="0.35">
      <c r="A14" s="68">
        <v>1020000010</v>
      </c>
      <c r="B14" s="69" t="s">
        <v>22</v>
      </c>
      <c r="C14" s="70" t="s">
        <v>18</v>
      </c>
      <c r="D14" s="71">
        <v>1</v>
      </c>
      <c r="E14" s="72" t="s">
        <v>39</v>
      </c>
      <c r="F14" s="73">
        <v>12</v>
      </c>
      <c r="G14" s="74"/>
      <c r="H14" s="75"/>
      <c r="I14" s="76" t="s">
        <v>19</v>
      </c>
      <c r="J14" s="77"/>
      <c r="K14" s="78"/>
      <c r="L14" s="79" t="s">
        <v>19</v>
      </c>
      <c r="M14" s="78"/>
      <c r="N14" s="79" t="s">
        <v>19</v>
      </c>
      <c r="O14" s="80">
        <v>26000</v>
      </c>
      <c r="P14" s="81"/>
    </row>
    <row r="15" spans="1:16" ht="15.5" x14ac:dyDescent="0.35">
      <c r="A15" s="55">
        <v>1020000010</v>
      </c>
      <c r="B15" s="56" t="s">
        <v>22</v>
      </c>
      <c r="C15" s="25" t="s">
        <v>18</v>
      </c>
      <c r="D15" s="13">
        <v>1</v>
      </c>
      <c r="E15" s="14" t="s">
        <v>40</v>
      </c>
      <c r="F15" s="15">
        <v>12</v>
      </c>
      <c r="G15" s="16"/>
      <c r="H15" s="17" t="s">
        <v>25</v>
      </c>
      <c r="I15" s="18" t="s">
        <v>19</v>
      </c>
      <c r="J15" s="19"/>
      <c r="K15" s="22"/>
      <c r="L15" s="21" t="s">
        <v>19</v>
      </c>
      <c r="M15" s="22"/>
      <c r="N15" s="21" t="s">
        <v>19</v>
      </c>
      <c r="O15" s="24">
        <v>40500</v>
      </c>
      <c r="P15" s="23"/>
    </row>
    <row r="16" spans="1:16" ht="15.5" x14ac:dyDescent="0.35">
      <c r="A16" s="55">
        <v>1020000010</v>
      </c>
      <c r="B16" s="56" t="s">
        <v>22</v>
      </c>
      <c r="C16" s="25" t="s">
        <v>18</v>
      </c>
      <c r="D16" s="13">
        <v>1</v>
      </c>
      <c r="E16" s="14" t="s">
        <v>20</v>
      </c>
      <c r="F16" s="15">
        <v>3</v>
      </c>
      <c r="G16" s="16"/>
      <c r="H16" s="17"/>
      <c r="I16" s="18" t="s">
        <v>19</v>
      </c>
      <c r="J16" s="19" t="s">
        <v>24</v>
      </c>
      <c r="K16" s="22">
        <v>10</v>
      </c>
      <c r="L16" s="21">
        <v>735</v>
      </c>
      <c r="M16" s="22"/>
      <c r="N16" s="21" t="s">
        <v>19</v>
      </c>
      <c r="O16" s="24"/>
      <c r="P16" s="23"/>
    </row>
    <row r="17" spans="1:16" ht="15.5" x14ac:dyDescent="0.35">
      <c r="A17" s="55">
        <v>1020000010</v>
      </c>
      <c r="B17" s="56" t="s">
        <v>22</v>
      </c>
      <c r="C17" s="25" t="s">
        <v>18</v>
      </c>
      <c r="D17" s="13">
        <v>1</v>
      </c>
      <c r="E17" s="14" t="s">
        <v>20</v>
      </c>
      <c r="F17" s="15">
        <v>9</v>
      </c>
      <c r="G17" s="16"/>
      <c r="H17" s="17"/>
      <c r="I17" s="18" t="s">
        <v>19</v>
      </c>
      <c r="J17" s="19" t="s">
        <v>24</v>
      </c>
      <c r="K17" s="22"/>
      <c r="L17" s="21" t="s">
        <v>19</v>
      </c>
      <c r="M17" s="22">
        <v>10</v>
      </c>
      <c r="N17" s="21">
        <v>2327.4</v>
      </c>
      <c r="O17" s="24"/>
      <c r="P17" s="23"/>
    </row>
    <row r="18" spans="1:16" ht="15.5" x14ac:dyDescent="0.35">
      <c r="A18" s="55">
        <v>1020000010</v>
      </c>
      <c r="B18" s="56" t="s">
        <v>22</v>
      </c>
      <c r="C18" s="25" t="s">
        <v>18</v>
      </c>
      <c r="D18" s="13">
        <v>1</v>
      </c>
      <c r="E18" s="14" t="s">
        <v>20</v>
      </c>
      <c r="F18" s="15">
        <v>3</v>
      </c>
      <c r="G18" s="16"/>
      <c r="H18" s="17"/>
      <c r="I18" s="18" t="s">
        <v>19</v>
      </c>
      <c r="J18" s="19" t="s">
        <v>21</v>
      </c>
      <c r="K18" s="22">
        <v>10</v>
      </c>
      <c r="L18" s="21">
        <v>508.80000000000007</v>
      </c>
      <c r="M18" s="22"/>
      <c r="N18" s="21" t="s">
        <v>19</v>
      </c>
      <c r="O18" s="24"/>
      <c r="P18" s="23"/>
    </row>
    <row r="19" spans="1:16" ht="15.5" x14ac:dyDescent="0.35">
      <c r="A19" s="55">
        <v>1020000010</v>
      </c>
      <c r="B19" s="56" t="s">
        <v>22</v>
      </c>
      <c r="C19" s="25" t="s">
        <v>18</v>
      </c>
      <c r="D19" s="13">
        <v>1</v>
      </c>
      <c r="E19" s="14" t="s">
        <v>20</v>
      </c>
      <c r="F19" s="15">
        <v>9</v>
      </c>
      <c r="G19" s="16"/>
      <c r="H19" s="17"/>
      <c r="I19" s="18" t="s">
        <v>19</v>
      </c>
      <c r="J19" s="19" t="s">
        <v>21</v>
      </c>
      <c r="K19" s="22"/>
      <c r="L19" s="21" t="s">
        <v>19</v>
      </c>
      <c r="M19" s="22">
        <v>10</v>
      </c>
      <c r="N19" s="21">
        <v>1610.1000000000001</v>
      </c>
      <c r="O19" s="24"/>
      <c r="P19" s="23"/>
    </row>
    <row r="20" spans="1:16" ht="15.5" x14ac:dyDescent="0.35">
      <c r="A20" s="55">
        <v>1020000010</v>
      </c>
      <c r="B20" s="56" t="s">
        <v>22</v>
      </c>
      <c r="C20" s="25" t="s">
        <v>18</v>
      </c>
      <c r="D20" s="13">
        <v>1</v>
      </c>
      <c r="E20" s="14" t="s">
        <v>20</v>
      </c>
      <c r="F20" s="15">
        <v>3</v>
      </c>
      <c r="G20" s="16"/>
      <c r="H20" s="17"/>
      <c r="I20" s="18" t="s">
        <v>19</v>
      </c>
      <c r="J20" s="19" t="s">
        <v>21</v>
      </c>
      <c r="K20" s="22">
        <v>10</v>
      </c>
      <c r="L20" s="21">
        <v>508.80000000000007</v>
      </c>
      <c r="M20" s="22"/>
      <c r="N20" s="21" t="s">
        <v>19</v>
      </c>
      <c r="O20" s="24"/>
      <c r="P20" s="23"/>
    </row>
    <row r="21" spans="1:16" ht="15.5" x14ac:dyDescent="0.35">
      <c r="A21" s="55">
        <v>1020000010</v>
      </c>
      <c r="B21" s="56" t="s">
        <v>22</v>
      </c>
      <c r="C21" s="25" t="s">
        <v>18</v>
      </c>
      <c r="D21" s="13">
        <v>1</v>
      </c>
      <c r="E21" s="14" t="s">
        <v>20</v>
      </c>
      <c r="F21" s="15">
        <v>9</v>
      </c>
      <c r="G21" s="16"/>
      <c r="H21" s="17"/>
      <c r="I21" s="18" t="s">
        <v>19</v>
      </c>
      <c r="J21" s="19" t="s">
        <v>21</v>
      </c>
      <c r="K21" s="22"/>
      <c r="L21" s="21" t="s">
        <v>19</v>
      </c>
      <c r="M21" s="22">
        <v>10</v>
      </c>
      <c r="N21" s="21">
        <v>1610.1000000000001</v>
      </c>
      <c r="O21" s="24"/>
      <c r="P21" s="23"/>
    </row>
    <row r="22" spans="1:16" ht="15.5" x14ac:dyDescent="0.35">
      <c r="A22" s="55">
        <v>1020000010</v>
      </c>
      <c r="B22" s="56" t="s">
        <v>22</v>
      </c>
      <c r="C22" s="25" t="s">
        <v>18</v>
      </c>
      <c r="D22" s="13">
        <v>3</v>
      </c>
      <c r="E22" s="14" t="s">
        <v>41</v>
      </c>
      <c r="F22" s="15">
        <v>12</v>
      </c>
      <c r="G22" s="16"/>
      <c r="H22" s="17"/>
      <c r="I22" s="18" t="s">
        <v>19</v>
      </c>
      <c r="J22" s="19"/>
      <c r="K22" s="22"/>
      <c r="L22" s="21" t="s">
        <v>19</v>
      </c>
      <c r="M22" s="22"/>
      <c r="N22" s="21" t="s">
        <v>19</v>
      </c>
      <c r="O22" s="24">
        <v>1850</v>
      </c>
      <c r="P22" s="23"/>
    </row>
    <row r="23" spans="1:16" ht="15.5" x14ac:dyDescent="0.35">
      <c r="A23" s="55">
        <v>1020000010</v>
      </c>
      <c r="B23" s="56" t="s">
        <v>22</v>
      </c>
      <c r="C23" s="25" t="s">
        <v>26</v>
      </c>
      <c r="D23" s="13">
        <v>2</v>
      </c>
      <c r="E23" s="14" t="s">
        <v>42</v>
      </c>
      <c r="F23" s="15"/>
      <c r="G23" s="16"/>
      <c r="H23" s="17"/>
      <c r="I23" s="18" t="s">
        <v>19</v>
      </c>
      <c r="J23" s="19"/>
      <c r="K23" s="22"/>
      <c r="L23" s="21" t="s">
        <v>19</v>
      </c>
      <c r="M23" s="22"/>
      <c r="N23" s="21" t="s">
        <v>19</v>
      </c>
      <c r="O23" s="24">
        <v>17725.240000000002</v>
      </c>
      <c r="P23" s="23"/>
    </row>
    <row r="24" spans="1:16" ht="15.5" x14ac:dyDescent="0.35">
      <c r="A24" s="55">
        <v>1020000010</v>
      </c>
      <c r="B24" s="56" t="s">
        <v>22</v>
      </c>
      <c r="C24" s="25" t="s">
        <v>18</v>
      </c>
      <c r="D24" s="13">
        <v>1</v>
      </c>
      <c r="E24" s="14" t="s">
        <v>43</v>
      </c>
      <c r="F24" s="15">
        <v>2</v>
      </c>
      <c r="G24" s="16"/>
      <c r="H24" s="17"/>
      <c r="I24" s="18" t="s">
        <v>19</v>
      </c>
      <c r="J24" s="19"/>
      <c r="K24" s="22"/>
      <c r="L24" s="21" t="s">
        <v>19</v>
      </c>
      <c r="M24" s="22"/>
      <c r="N24" s="21" t="s">
        <v>19</v>
      </c>
      <c r="O24" s="24">
        <v>5367</v>
      </c>
      <c r="P24" s="23"/>
    </row>
    <row r="25" spans="1:16" ht="15.5" x14ac:dyDescent="0.35">
      <c r="A25" s="55">
        <v>1020000010</v>
      </c>
      <c r="B25" s="56" t="s">
        <v>22</v>
      </c>
      <c r="C25" s="25" t="s">
        <v>18</v>
      </c>
      <c r="D25" s="13">
        <v>3</v>
      </c>
      <c r="E25" s="14" t="s">
        <v>23</v>
      </c>
      <c r="F25" s="15">
        <v>3</v>
      </c>
      <c r="G25" s="16"/>
      <c r="H25" s="17"/>
      <c r="I25" s="18" t="s">
        <v>19</v>
      </c>
      <c r="J25" s="19" t="s">
        <v>21</v>
      </c>
      <c r="K25" s="22">
        <v>20</v>
      </c>
      <c r="L25" s="21">
        <v>1017.6000000000001</v>
      </c>
      <c r="M25" s="22"/>
      <c r="N25" s="21" t="s">
        <v>19</v>
      </c>
      <c r="O25" s="24"/>
      <c r="P25" s="23"/>
    </row>
    <row r="26" spans="1:16" ht="16" thickBot="1" x14ac:dyDescent="0.4">
      <c r="A26" s="94">
        <v>1020000010</v>
      </c>
      <c r="B26" s="95" t="s">
        <v>22</v>
      </c>
      <c r="C26" s="82" t="s">
        <v>18</v>
      </c>
      <c r="D26" s="83">
        <v>3</v>
      </c>
      <c r="E26" s="84" t="s">
        <v>23</v>
      </c>
      <c r="F26" s="85">
        <v>9</v>
      </c>
      <c r="G26" s="86"/>
      <c r="H26" s="87"/>
      <c r="I26" s="88" t="s">
        <v>19</v>
      </c>
      <c r="J26" s="89" t="s">
        <v>21</v>
      </c>
      <c r="K26" s="90"/>
      <c r="L26" s="91" t="s">
        <v>19</v>
      </c>
      <c r="M26" s="90">
        <v>20</v>
      </c>
      <c r="N26" s="91">
        <v>3220.2000000000003</v>
      </c>
      <c r="O26" s="92"/>
      <c r="P26" s="166">
        <f>SUM(O14+O15+L16+N17+L18+N19+L20+N21+O22+O23+O24+L25+N26)</f>
        <v>102980.24000000002</v>
      </c>
    </row>
    <row r="27" spans="1:16" ht="16" thickBot="1" x14ac:dyDescent="0.4">
      <c r="A27" s="96">
        <v>1020803011</v>
      </c>
      <c r="B27" s="97" t="s">
        <v>44</v>
      </c>
      <c r="C27" s="98" t="s">
        <v>18</v>
      </c>
      <c r="D27" s="99">
        <v>1</v>
      </c>
      <c r="E27" s="100" t="s">
        <v>45</v>
      </c>
      <c r="F27" s="101">
        <v>12</v>
      </c>
      <c r="G27" s="102"/>
      <c r="H27" s="103"/>
      <c r="I27" s="104" t="s">
        <v>19</v>
      </c>
      <c r="J27" s="105"/>
      <c r="K27" s="106"/>
      <c r="L27" s="107" t="s">
        <v>19</v>
      </c>
      <c r="M27" s="106"/>
      <c r="N27" s="107" t="s">
        <v>19</v>
      </c>
      <c r="O27" s="108">
        <v>4500</v>
      </c>
      <c r="P27" s="167">
        <f>SUM(O27)</f>
        <v>4500</v>
      </c>
    </row>
    <row r="28" spans="1:16" ht="31" x14ac:dyDescent="0.35">
      <c r="A28" s="68">
        <v>1020500001</v>
      </c>
      <c r="B28" s="69" t="s">
        <v>46</v>
      </c>
      <c r="C28" s="70" t="s">
        <v>18</v>
      </c>
      <c r="D28" s="71">
        <v>1</v>
      </c>
      <c r="E28" s="72" t="s">
        <v>47</v>
      </c>
      <c r="F28" s="73">
        <v>12</v>
      </c>
      <c r="G28" s="74"/>
      <c r="H28" s="75"/>
      <c r="I28" s="76" t="s">
        <v>19</v>
      </c>
      <c r="J28" s="77"/>
      <c r="K28" s="78"/>
      <c r="L28" s="79" t="s">
        <v>19</v>
      </c>
      <c r="M28" s="78"/>
      <c r="N28" s="79" t="s">
        <v>19</v>
      </c>
      <c r="O28" s="80">
        <v>4740</v>
      </c>
      <c r="P28" s="81"/>
    </row>
    <row r="29" spans="1:16" ht="31" x14ac:dyDescent="0.35">
      <c r="A29" s="55">
        <v>1020500001</v>
      </c>
      <c r="B29" s="56" t="s">
        <v>46</v>
      </c>
      <c r="C29" s="25" t="s">
        <v>18</v>
      </c>
      <c r="D29" s="13">
        <v>1</v>
      </c>
      <c r="E29" s="14" t="s">
        <v>48</v>
      </c>
      <c r="F29" s="15">
        <v>3</v>
      </c>
      <c r="G29" s="16"/>
      <c r="H29" s="17"/>
      <c r="I29" s="18" t="s">
        <v>19</v>
      </c>
      <c r="J29" s="19" t="s">
        <v>24</v>
      </c>
      <c r="K29" s="22">
        <v>20</v>
      </c>
      <c r="L29" s="21">
        <v>1470</v>
      </c>
      <c r="M29" s="22"/>
      <c r="N29" s="21" t="s">
        <v>19</v>
      </c>
      <c r="O29" s="24"/>
      <c r="P29" s="23"/>
    </row>
    <row r="30" spans="1:16" ht="31" x14ac:dyDescent="0.35">
      <c r="A30" s="55">
        <v>1020500001</v>
      </c>
      <c r="B30" s="56" t="s">
        <v>46</v>
      </c>
      <c r="C30" s="25" t="s">
        <v>18</v>
      </c>
      <c r="D30" s="13">
        <v>1</v>
      </c>
      <c r="E30" s="14" t="s">
        <v>48</v>
      </c>
      <c r="F30" s="15">
        <v>9</v>
      </c>
      <c r="G30" s="16"/>
      <c r="H30" s="17"/>
      <c r="I30" s="18" t="s">
        <v>19</v>
      </c>
      <c r="J30" s="19" t="s">
        <v>24</v>
      </c>
      <c r="K30" s="22"/>
      <c r="L30" s="21" t="s">
        <v>19</v>
      </c>
      <c r="M30" s="22">
        <v>20</v>
      </c>
      <c r="N30" s="21">
        <v>4654.8</v>
      </c>
      <c r="O30" s="24"/>
      <c r="P30" s="23"/>
    </row>
    <row r="31" spans="1:16" ht="31" x14ac:dyDescent="0.35">
      <c r="A31" s="55">
        <v>1020500001</v>
      </c>
      <c r="B31" s="56" t="s">
        <v>46</v>
      </c>
      <c r="C31" s="25" t="s">
        <v>18</v>
      </c>
      <c r="D31" s="13">
        <v>1</v>
      </c>
      <c r="E31" s="14" t="s">
        <v>48</v>
      </c>
      <c r="F31" s="15">
        <v>3</v>
      </c>
      <c r="G31" s="16"/>
      <c r="H31" s="17"/>
      <c r="I31" s="18" t="s">
        <v>19</v>
      </c>
      <c r="J31" s="19" t="s">
        <v>21</v>
      </c>
      <c r="K31" s="22">
        <v>10</v>
      </c>
      <c r="L31" s="21">
        <v>508.80000000000007</v>
      </c>
      <c r="M31" s="22"/>
      <c r="N31" s="21" t="s">
        <v>19</v>
      </c>
      <c r="O31" s="24"/>
      <c r="P31" s="23"/>
    </row>
    <row r="32" spans="1:16" ht="31.5" thickBot="1" x14ac:dyDescent="0.4">
      <c r="A32" s="94">
        <v>1020500001</v>
      </c>
      <c r="B32" s="95" t="s">
        <v>46</v>
      </c>
      <c r="C32" s="82" t="s">
        <v>18</v>
      </c>
      <c r="D32" s="83">
        <v>1</v>
      </c>
      <c r="E32" s="84" t="s">
        <v>48</v>
      </c>
      <c r="F32" s="85">
        <v>9</v>
      </c>
      <c r="G32" s="86"/>
      <c r="H32" s="87"/>
      <c r="I32" s="88" t="s">
        <v>19</v>
      </c>
      <c r="J32" s="89" t="s">
        <v>21</v>
      </c>
      <c r="K32" s="90"/>
      <c r="L32" s="91" t="s">
        <v>19</v>
      </c>
      <c r="M32" s="90">
        <v>10</v>
      </c>
      <c r="N32" s="91">
        <v>1610.1000000000001</v>
      </c>
      <c r="O32" s="92"/>
      <c r="P32" s="166">
        <f>SUM(O28+L29+N30+L31+N32)</f>
        <v>12983.699999999999</v>
      </c>
    </row>
    <row r="33" spans="1:16" ht="15.5" x14ac:dyDescent="0.35">
      <c r="A33" s="68">
        <v>1030600001</v>
      </c>
      <c r="B33" s="69" t="s">
        <v>49</v>
      </c>
      <c r="C33" s="70" t="s">
        <v>18</v>
      </c>
      <c r="D33" s="71">
        <v>1</v>
      </c>
      <c r="E33" s="72" t="s">
        <v>50</v>
      </c>
      <c r="F33" s="73">
        <v>4</v>
      </c>
      <c r="G33" s="74"/>
      <c r="H33" s="75"/>
      <c r="I33" s="76" t="s">
        <v>19</v>
      </c>
      <c r="J33" s="77" t="s">
        <v>21</v>
      </c>
      <c r="K33" s="78"/>
      <c r="L33" s="79" t="s">
        <v>19</v>
      </c>
      <c r="M33" s="78">
        <v>22</v>
      </c>
      <c r="N33" s="79">
        <v>1574.3200000000002</v>
      </c>
      <c r="O33" s="80"/>
      <c r="P33" s="81"/>
    </row>
    <row r="34" spans="1:16" ht="15.5" x14ac:dyDescent="0.35">
      <c r="A34" s="55">
        <v>1030600001</v>
      </c>
      <c r="B34" s="56" t="s">
        <v>49</v>
      </c>
      <c r="C34" s="25" t="s">
        <v>18</v>
      </c>
      <c r="D34" s="13">
        <v>1</v>
      </c>
      <c r="E34" s="14" t="s">
        <v>50</v>
      </c>
      <c r="F34" s="15">
        <v>4</v>
      </c>
      <c r="G34" s="16"/>
      <c r="H34" s="17"/>
      <c r="I34" s="18" t="s">
        <v>19</v>
      </c>
      <c r="J34" s="19" t="s">
        <v>21</v>
      </c>
      <c r="K34" s="22"/>
      <c r="L34" s="21" t="s">
        <v>19</v>
      </c>
      <c r="M34" s="22">
        <v>22</v>
      </c>
      <c r="N34" s="21">
        <v>1574.3200000000002</v>
      </c>
      <c r="O34" s="24"/>
      <c r="P34" s="23"/>
    </row>
    <row r="35" spans="1:16" ht="15.5" x14ac:dyDescent="0.35">
      <c r="A35" s="55">
        <v>1030600001</v>
      </c>
      <c r="B35" s="56" t="s">
        <v>49</v>
      </c>
      <c r="C35" s="25" t="s">
        <v>18</v>
      </c>
      <c r="D35" s="13">
        <v>1</v>
      </c>
      <c r="E35" s="14" t="s">
        <v>50</v>
      </c>
      <c r="F35" s="15">
        <v>4</v>
      </c>
      <c r="G35" s="16"/>
      <c r="H35" s="17"/>
      <c r="I35" s="18" t="s">
        <v>19</v>
      </c>
      <c r="J35" s="19" t="s">
        <v>21</v>
      </c>
      <c r="K35" s="22"/>
      <c r="L35" s="21" t="s">
        <v>19</v>
      </c>
      <c r="M35" s="22">
        <v>22</v>
      </c>
      <c r="N35" s="21">
        <v>1574.3200000000002</v>
      </c>
      <c r="O35" s="24"/>
      <c r="P35" s="23"/>
    </row>
    <row r="36" spans="1:16" ht="15.5" x14ac:dyDescent="0.35">
      <c r="A36" s="55">
        <v>1030600001</v>
      </c>
      <c r="B36" s="56" t="s">
        <v>49</v>
      </c>
      <c r="C36" s="25" t="s">
        <v>18</v>
      </c>
      <c r="D36" s="13">
        <v>1</v>
      </c>
      <c r="E36" s="14" t="s">
        <v>50</v>
      </c>
      <c r="F36" s="15">
        <v>4</v>
      </c>
      <c r="G36" s="16"/>
      <c r="H36" s="17"/>
      <c r="I36" s="18" t="s">
        <v>19</v>
      </c>
      <c r="J36" s="19" t="s">
        <v>51</v>
      </c>
      <c r="K36" s="22"/>
      <c r="L36" s="21" t="s">
        <v>19</v>
      </c>
      <c r="M36" s="22">
        <v>22</v>
      </c>
      <c r="N36" s="21">
        <v>1674.64</v>
      </c>
      <c r="O36" s="24"/>
      <c r="P36" s="23"/>
    </row>
    <row r="37" spans="1:16" ht="15.5" x14ac:dyDescent="0.35">
      <c r="A37" s="55">
        <v>1030600001</v>
      </c>
      <c r="B37" s="56" t="s">
        <v>49</v>
      </c>
      <c r="C37" s="25" t="s">
        <v>18</v>
      </c>
      <c r="D37" s="13">
        <v>1</v>
      </c>
      <c r="E37" s="14" t="s">
        <v>50</v>
      </c>
      <c r="F37" s="15">
        <v>4</v>
      </c>
      <c r="G37" s="16"/>
      <c r="H37" s="17"/>
      <c r="I37" s="18" t="s">
        <v>19</v>
      </c>
      <c r="J37" s="19" t="s">
        <v>51</v>
      </c>
      <c r="K37" s="22"/>
      <c r="L37" s="21" t="s">
        <v>19</v>
      </c>
      <c r="M37" s="22">
        <v>22</v>
      </c>
      <c r="N37" s="21">
        <v>1674.64</v>
      </c>
      <c r="O37" s="24"/>
      <c r="P37" s="23"/>
    </row>
    <row r="38" spans="1:16" ht="31" x14ac:dyDescent="0.35">
      <c r="A38" s="199">
        <v>1030600001</v>
      </c>
      <c r="B38" s="202" t="s">
        <v>49</v>
      </c>
      <c r="C38" s="25" t="s">
        <v>26</v>
      </c>
      <c r="D38" s="13">
        <v>1</v>
      </c>
      <c r="E38" s="14" t="s">
        <v>52</v>
      </c>
      <c r="F38" s="15">
        <v>12</v>
      </c>
      <c r="G38" s="16"/>
      <c r="H38" s="17"/>
      <c r="I38" s="18" t="s">
        <v>19</v>
      </c>
      <c r="J38" s="19"/>
      <c r="K38" s="22"/>
      <c r="L38" s="21" t="s">
        <v>19</v>
      </c>
      <c r="M38" s="22"/>
      <c r="N38" s="21" t="s">
        <v>19</v>
      </c>
      <c r="O38" s="24">
        <v>2500</v>
      </c>
      <c r="P38" s="23"/>
    </row>
    <row r="39" spans="1:16" ht="31" x14ac:dyDescent="0.35">
      <c r="A39" s="199">
        <v>1030600001</v>
      </c>
      <c r="B39" s="202" t="s">
        <v>49</v>
      </c>
      <c r="C39" s="25" t="s">
        <v>26</v>
      </c>
      <c r="D39" s="13">
        <v>2</v>
      </c>
      <c r="E39" s="14" t="s">
        <v>53</v>
      </c>
      <c r="F39" s="15">
        <v>12</v>
      </c>
      <c r="G39" s="16"/>
      <c r="H39" s="17"/>
      <c r="I39" s="18" t="s">
        <v>19</v>
      </c>
      <c r="J39" s="19"/>
      <c r="K39" s="22"/>
      <c r="L39" s="21" t="s">
        <v>19</v>
      </c>
      <c r="M39" s="22"/>
      <c r="N39" s="21" t="s">
        <v>19</v>
      </c>
      <c r="O39" s="24">
        <v>6137.91</v>
      </c>
      <c r="P39" s="23"/>
    </row>
    <row r="40" spans="1:16" ht="31.5" thickBot="1" x14ac:dyDescent="0.4">
      <c r="A40" s="206">
        <v>1030600001</v>
      </c>
      <c r="B40" s="200" t="s">
        <v>49</v>
      </c>
      <c r="C40" s="82" t="s">
        <v>26</v>
      </c>
      <c r="D40" s="83">
        <v>1</v>
      </c>
      <c r="E40" s="84" t="s">
        <v>54</v>
      </c>
      <c r="F40" s="85">
        <v>12</v>
      </c>
      <c r="G40" s="86"/>
      <c r="H40" s="87"/>
      <c r="I40" s="88" t="s">
        <v>19</v>
      </c>
      <c r="J40" s="89"/>
      <c r="K40" s="90"/>
      <c r="L40" s="91" t="s">
        <v>19</v>
      </c>
      <c r="M40" s="90"/>
      <c r="N40" s="91" t="s">
        <v>19</v>
      </c>
      <c r="O40" s="92">
        <v>3425</v>
      </c>
      <c r="P40" s="166">
        <f>SUM(N33+N34+N35+N36+N37+O38+O39+O40)</f>
        <v>20135.150000000001</v>
      </c>
    </row>
    <row r="41" spans="1:16" ht="15.5" x14ac:dyDescent="0.35">
      <c r="A41" s="29">
        <v>1030700001</v>
      </c>
      <c r="B41" s="69" t="s">
        <v>55</v>
      </c>
      <c r="C41" s="70" t="s">
        <v>18</v>
      </c>
      <c r="D41" s="71">
        <v>1</v>
      </c>
      <c r="E41" s="72" t="s">
        <v>56</v>
      </c>
      <c r="F41" s="73">
        <v>4.5</v>
      </c>
      <c r="G41" s="74"/>
      <c r="H41" s="75"/>
      <c r="I41" s="76" t="s">
        <v>19</v>
      </c>
      <c r="J41" s="77"/>
      <c r="K41" s="78"/>
      <c r="L41" s="79" t="s">
        <v>19</v>
      </c>
      <c r="M41" s="78"/>
      <c r="N41" s="79" t="s">
        <v>19</v>
      </c>
      <c r="O41" s="80">
        <v>1600</v>
      </c>
      <c r="P41" s="81"/>
    </row>
    <row r="42" spans="1:16" ht="15.5" x14ac:dyDescent="0.35">
      <c r="A42" s="29">
        <v>1030700001</v>
      </c>
      <c r="B42" s="56" t="s">
        <v>55</v>
      </c>
      <c r="C42" s="25" t="s">
        <v>18</v>
      </c>
      <c r="D42" s="13">
        <v>2</v>
      </c>
      <c r="E42" s="14" t="s">
        <v>57</v>
      </c>
      <c r="F42" s="15">
        <v>12</v>
      </c>
      <c r="G42" s="16"/>
      <c r="H42" s="17"/>
      <c r="I42" s="18" t="s">
        <v>19</v>
      </c>
      <c r="J42" s="19"/>
      <c r="K42" s="22"/>
      <c r="L42" s="21" t="s">
        <v>19</v>
      </c>
      <c r="M42" s="22"/>
      <c r="N42" s="21" t="s">
        <v>19</v>
      </c>
      <c r="O42" s="24">
        <v>12000</v>
      </c>
      <c r="P42" s="23"/>
    </row>
    <row r="43" spans="1:16" ht="15.5" x14ac:dyDescent="0.35">
      <c r="A43" s="29">
        <v>1030700001</v>
      </c>
      <c r="B43" s="56" t="s">
        <v>55</v>
      </c>
      <c r="C43" s="25" t="s">
        <v>18</v>
      </c>
      <c r="D43" s="13">
        <v>1</v>
      </c>
      <c r="E43" s="14" t="s">
        <v>58</v>
      </c>
      <c r="F43" s="15">
        <v>1</v>
      </c>
      <c r="G43" s="16"/>
      <c r="H43" s="17"/>
      <c r="I43" s="18" t="s">
        <v>19</v>
      </c>
      <c r="J43" s="19"/>
      <c r="K43" s="22"/>
      <c r="L43" s="21" t="s">
        <v>19</v>
      </c>
      <c r="M43" s="22"/>
      <c r="N43" s="21" t="s">
        <v>19</v>
      </c>
      <c r="O43" s="24">
        <v>300</v>
      </c>
      <c r="P43" s="23"/>
    </row>
    <row r="44" spans="1:16" ht="15.5" x14ac:dyDescent="0.35">
      <c r="A44" s="29">
        <v>1030700001</v>
      </c>
      <c r="B44" s="56" t="s">
        <v>55</v>
      </c>
      <c r="C44" s="25" t="s">
        <v>18</v>
      </c>
      <c r="D44" s="13">
        <v>1</v>
      </c>
      <c r="E44" s="14" t="s">
        <v>58</v>
      </c>
      <c r="F44" s="15">
        <v>1</v>
      </c>
      <c r="G44" s="16"/>
      <c r="H44" s="17"/>
      <c r="I44" s="18" t="s">
        <v>19</v>
      </c>
      <c r="J44" s="19"/>
      <c r="K44" s="22"/>
      <c r="L44" s="21" t="s">
        <v>19</v>
      </c>
      <c r="M44" s="22"/>
      <c r="N44" s="21" t="s">
        <v>19</v>
      </c>
      <c r="O44" s="24">
        <v>300</v>
      </c>
      <c r="P44" s="23"/>
    </row>
    <row r="45" spans="1:16" ht="15.5" x14ac:dyDescent="0.35">
      <c r="A45" s="29">
        <v>1030700001</v>
      </c>
      <c r="B45" s="56" t="s">
        <v>55</v>
      </c>
      <c r="C45" s="64" t="s">
        <v>18</v>
      </c>
      <c r="D45" s="13">
        <v>2</v>
      </c>
      <c r="E45" s="14" t="s">
        <v>59</v>
      </c>
      <c r="F45" s="15">
        <v>12</v>
      </c>
      <c r="G45" s="16"/>
      <c r="H45" s="17"/>
      <c r="I45" s="18" t="s">
        <v>19</v>
      </c>
      <c r="J45" s="19"/>
      <c r="K45" s="22"/>
      <c r="L45" s="21" t="s">
        <v>19</v>
      </c>
      <c r="M45" s="22"/>
      <c r="N45" s="21" t="s">
        <v>19</v>
      </c>
      <c r="O45" s="24">
        <v>4400</v>
      </c>
      <c r="P45" s="23"/>
    </row>
    <row r="46" spans="1:16" ht="15.5" x14ac:dyDescent="0.35">
      <c r="A46" s="29">
        <v>1030700001</v>
      </c>
      <c r="B46" s="56" t="s">
        <v>55</v>
      </c>
      <c r="C46" s="25" t="s">
        <v>18</v>
      </c>
      <c r="D46" s="13">
        <v>2</v>
      </c>
      <c r="E46" s="14" t="s">
        <v>59</v>
      </c>
      <c r="F46" s="15">
        <v>1</v>
      </c>
      <c r="G46" s="16"/>
      <c r="H46" s="17"/>
      <c r="I46" s="18" t="s">
        <v>19</v>
      </c>
      <c r="J46" s="19"/>
      <c r="K46" s="22"/>
      <c r="L46" s="21" t="s">
        <v>19</v>
      </c>
      <c r="M46" s="22"/>
      <c r="N46" s="21" t="s">
        <v>19</v>
      </c>
      <c r="O46" s="24">
        <v>400</v>
      </c>
      <c r="P46" s="23"/>
    </row>
    <row r="47" spans="1:16" ht="15.5" x14ac:dyDescent="0.35">
      <c r="A47" s="29">
        <v>1030700001</v>
      </c>
      <c r="B47" s="56" t="s">
        <v>55</v>
      </c>
      <c r="C47" s="25" t="s">
        <v>18</v>
      </c>
      <c r="D47" s="13">
        <v>1</v>
      </c>
      <c r="E47" s="14" t="s">
        <v>60</v>
      </c>
      <c r="F47" s="15">
        <v>4.5</v>
      </c>
      <c r="G47" s="16"/>
      <c r="H47" s="17"/>
      <c r="I47" s="18" t="s">
        <v>19</v>
      </c>
      <c r="J47" s="19"/>
      <c r="K47" s="22"/>
      <c r="L47" s="21" t="s">
        <v>19</v>
      </c>
      <c r="M47" s="22"/>
      <c r="N47" s="21" t="s">
        <v>19</v>
      </c>
      <c r="O47" s="24">
        <v>3000</v>
      </c>
      <c r="P47" s="23"/>
    </row>
    <row r="48" spans="1:16" ht="15.5" x14ac:dyDescent="0.35">
      <c r="A48" s="29">
        <v>1030700001</v>
      </c>
      <c r="B48" s="56" t="s">
        <v>55</v>
      </c>
      <c r="C48" s="25" t="s">
        <v>18</v>
      </c>
      <c r="D48" s="13">
        <v>1</v>
      </c>
      <c r="E48" s="14" t="s">
        <v>58</v>
      </c>
      <c r="F48" s="15">
        <v>4.5</v>
      </c>
      <c r="G48" s="16"/>
      <c r="H48" s="17"/>
      <c r="I48" s="18" t="s">
        <v>19</v>
      </c>
      <c r="J48" s="19"/>
      <c r="K48" s="22"/>
      <c r="L48" s="21" t="s">
        <v>19</v>
      </c>
      <c r="M48" s="22"/>
      <c r="N48" s="21" t="s">
        <v>19</v>
      </c>
      <c r="O48" s="192">
        <v>9500</v>
      </c>
      <c r="P48" s="23"/>
    </row>
    <row r="49" spans="1:18" ht="15.5" x14ac:dyDescent="0.35">
      <c r="A49" s="29">
        <v>1030700001</v>
      </c>
      <c r="B49" s="56" t="s">
        <v>55</v>
      </c>
      <c r="C49" s="25" t="s">
        <v>18</v>
      </c>
      <c r="D49" s="13">
        <v>1</v>
      </c>
      <c r="E49" s="14" t="s">
        <v>58</v>
      </c>
      <c r="F49" s="15">
        <v>2</v>
      </c>
      <c r="G49" s="16"/>
      <c r="H49" s="17"/>
      <c r="I49" s="18" t="s">
        <v>19</v>
      </c>
      <c r="J49" s="19"/>
      <c r="K49" s="22"/>
      <c r="L49" s="21" t="s">
        <v>19</v>
      </c>
      <c r="M49" s="22"/>
      <c r="N49" s="21" t="s">
        <v>19</v>
      </c>
      <c r="O49" s="24">
        <v>4032</v>
      </c>
      <c r="P49" s="23"/>
    </row>
    <row r="50" spans="1:18" ht="16" thickBot="1" x14ac:dyDescent="0.4">
      <c r="A50" s="93">
        <v>1030700001</v>
      </c>
      <c r="B50" s="95" t="s">
        <v>55</v>
      </c>
      <c r="C50" s="82" t="s">
        <v>18</v>
      </c>
      <c r="D50" s="83">
        <v>1</v>
      </c>
      <c r="E50" s="84" t="s">
        <v>61</v>
      </c>
      <c r="F50" s="85">
        <v>12</v>
      </c>
      <c r="G50" s="86"/>
      <c r="H50" s="87"/>
      <c r="I50" s="88" t="s">
        <v>19</v>
      </c>
      <c r="J50" s="89"/>
      <c r="K50" s="90"/>
      <c r="L50" s="91" t="s">
        <v>19</v>
      </c>
      <c r="M50" s="90"/>
      <c r="N50" s="91" t="s">
        <v>19</v>
      </c>
      <c r="O50" s="92">
        <v>1947.99</v>
      </c>
      <c r="P50" s="166">
        <f>SUM(O41+O42+O43+O44+O45+O46+O47+O48+O49+O50)</f>
        <v>37479.99</v>
      </c>
    </row>
    <row r="51" spans="1:18" ht="15.5" x14ac:dyDescent="0.35">
      <c r="A51" s="109"/>
      <c r="B51" s="69" t="s">
        <v>62</v>
      </c>
      <c r="C51" s="70" t="s">
        <v>18</v>
      </c>
      <c r="D51" s="71">
        <v>1</v>
      </c>
      <c r="E51" s="72" t="s">
        <v>63</v>
      </c>
      <c r="F51" s="73"/>
      <c r="G51" s="74"/>
      <c r="H51" s="75"/>
      <c r="I51" s="76" t="s">
        <v>19</v>
      </c>
      <c r="J51" s="77"/>
      <c r="K51" s="78"/>
      <c r="L51" s="79" t="s">
        <v>19</v>
      </c>
      <c r="M51" s="78"/>
      <c r="N51" s="79" t="s">
        <v>19</v>
      </c>
      <c r="O51" s="80">
        <v>15000</v>
      </c>
      <c r="P51" s="81"/>
      <c r="R51" s="169" t="s">
        <v>232</v>
      </c>
    </row>
    <row r="52" spans="1:18" ht="15.5" x14ac:dyDescent="0.35">
      <c r="A52" s="65"/>
      <c r="B52" s="56" t="s">
        <v>62</v>
      </c>
      <c r="C52" s="25" t="s">
        <v>26</v>
      </c>
      <c r="D52" s="13">
        <v>1</v>
      </c>
      <c r="E52" s="14" t="s">
        <v>64</v>
      </c>
      <c r="F52" s="15"/>
      <c r="G52" s="16"/>
      <c r="H52" s="17"/>
      <c r="I52" s="18" t="s">
        <v>19</v>
      </c>
      <c r="J52" s="19"/>
      <c r="K52" s="22"/>
      <c r="L52" s="21" t="s">
        <v>19</v>
      </c>
      <c r="M52" s="22"/>
      <c r="N52" s="21" t="s">
        <v>19</v>
      </c>
      <c r="O52" s="24">
        <v>5000</v>
      </c>
      <c r="P52" s="23"/>
    </row>
    <row r="53" spans="1:18" ht="16" thickBot="1" x14ac:dyDescent="0.4">
      <c r="A53" s="113"/>
      <c r="B53" s="95" t="s">
        <v>62</v>
      </c>
      <c r="C53" s="82" t="s">
        <v>26</v>
      </c>
      <c r="D53" s="83">
        <v>2</v>
      </c>
      <c r="E53" s="84" t="s">
        <v>65</v>
      </c>
      <c r="F53" s="85"/>
      <c r="G53" s="86"/>
      <c r="H53" s="87"/>
      <c r="I53" s="88" t="s">
        <v>19</v>
      </c>
      <c r="J53" s="89"/>
      <c r="K53" s="90"/>
      <c r="L53" s="91" t="s">
        <v>19</v>
      </c>
      <c r="M53" s="90"/>
      <c r="N53" s="91" t="s">
        <v>19</v>
      </c>
      <c r="O53" s="92">
        <v>1516.61</v>
      </c>
      <c r="P53" s="166">
        <f>SUM(O51+O52+O53)</f>
        <v>21516.61</v>
      </c>
    </row>
    <row r="54" spans="1:18" ht="15.5" x14ac:dyDescent="0.35">
      <c r="A54" s="68">
        <v>1030900001</v>
      </c>
      <c r="B54" s="69" t="s">
        <v>66</v>
      </c>
      <c r="C54" s="70" t="s">
        <v>18</v>
      </c>
      <c r="D54" s="71">
        <v>1</v>
      </c>
      <c r="E54" s="72" t="s">
        <v>67</v>
      </c>
      <c r="F54" s="73"/>
      <c r="G54" s="74"/>
      <c r="H54" s="75"/>
      <c r="I54" s="110" t="s">
        <v>19</v>
      </c>
      <c r="J54" s="77"/>
      <c r="K54" s="111"/>
      <c r="L54" s="112" t="s">
        <v>19</v>
      </c>
      <c r="M54" s="111"/>
      <c r="N54" s="112" t="s">
        <v>19</v>
      </c>
      <c r="O54" s="189">
        <v>30180.68</v>
      </c>
      <c r="P54" s="81"/>
    </row>
    <row r="55" spans="1:18" ht="15.5" x14ac:dyDescent="0.35">
      <c r="A55" s="55">
        <v>1030900001</v>
      </c>
      <c r="B55" s="56" t="s">
        <v>66</v>
      </c>
      <c r="C55" s="25" t="s">
        <v>18</v>
      </c>
      <c r="D55" s="13">
        <v>2</v>
      </c>
      <c r="E55" s="14" t="s">
        <v>68</v>
      </c>
      <c r="F55" s="15"/>
      <c r="G55" s="16"/>
      <c r="H55" s="17"/>
      <c r="I55" s="58" t="s">
        <v>19</v>
      </c>
      <c r="J55" s="19"/>
      <c r="K55" s="60"/>
      <c r="L55" s="59" t="s">
        <v>19</v>
      </c>
      <c r="M55" s="60"/>
      <c r="N55" s="59" t="s">
        <v>19</v>
      </c>
      <c r="O55" s="190">
        <v>4000</v>
      </c>
      <c r="P55" s="23"/>
    </row>
    <row r="56" spans="1:18" ht="15.5" x14ac:dyDescent="0.35">
      <c r="A56" s="55">
        <v>1030900001</v>
      </c>
      <c r="B56" s="56" t="s">
        <v>66</v>
      </c>
      <c r="C56" s="25" t="s">
        <v>18</v>
      </c>
      <c r="D56" s="13">
        <v>1</v>
      </c>
      <c r="E56" s="14" t="s">
        <v>69</v>
      </c>
      <c r="F56" s="15"/>
      <c r="G56" s="16"/>
      <c r="H56" s="17"/>
      <c r="I56" s="58" t="s">
        <v>19</v>
      </c>
      <c r="J56" s="19"/>
      <c r="K56" s="60"/>
      <c r="L56" s="59" t="s">
        <v>19</v>
      </c>
      <c r="M56" s="60"/>
      <c r="N56" s="59" t="s">
        <v>19</v>
      </c>
      <c r="O56" s="190">
        <v>18580</v>
      </c>
      <c r="P56" s="23"/>
    </row>
    <row r="57" spans="1:18" ht="15.5" x14ac:dyDescent="0.35">
      <c r="A57" s="55">
        <v>1030900001</v>
      </c>
      <c r="B57" s="56" t="s">
        <v>66</v>
      </c>
      <c r="C57" s="25" t="s">
        <v>18</v>
      </c>
      <c r="D57" s="13">
        <v>3</v>
      </c>
      <c r="E57" s="14" t="s">
        <v>70</v>
      </c>
      <c r="F57" s="15"/>
      <c r="G57" s="16"/>
      <c r="H57" s="17"/>
      <c r="I57" s="58" t="s">
        <v>19</v>
      </c>
      <c r="J57" s="19"/>
      <c r="K57" s="60"/>
      <c r="L57" s="59" t="s">
        <v>19</v>
      </c>
      <c r="M57" s="60"/>
      <c r="N57" s="59" t="s">
        <v>19</v>
      </c>
      <c r="O57" s="190">
        <v>10300</v>
      </c>
      <c r="P57" s="23"/>
    </row>
    <row r="58" spans="1:18" ht="16" thickBot="1" x14ac:dyDescent="0.4">
      <c r="A58" s="94">
        <v>1030900001</v>
      </c>
      <c r="B58" s="95" t="s">
        <v>66</v>
      </c>
      <c r="C58" s="82" t="s">
        <v>18</v>
      </c>
      <c r="D58" s="83">
        <v>2</v>
      </c>
      <c r="E58" s="84" t="s">
        <v>71</v>
      </c>
      <c r="F58" s="85"/>
      <c r="G58" s="86"/>
      <c r="H58" s="87"/>
      <c r="I58" s="114" t="s">
        <v>19</v>
      </c>
      <c r="J58" s="89"/>
      <c r="K58" s="115"/>
      <c r="L58" s="116" t="s">
        <v>19</v>
      </c>
      <c r="M58" s="115"/>
      <c r="N58" s="116" t="s">
        <v>19</v>
      </c>
      <c r="O58" s="191">
        <v>20000</v>
      </c>
      <c r="P58" s="166">
        <f>SUM(O54+O55+O56+O57+O58)</f>
        <v>83060.679999999993</v>
      </c>
      <c r="R58" s="214"/>
    </row>
    <row r="59" spans="1:18" ht="15.5" x14ac:dyDescent="0.35">
      <c r="A59" s="29">
        <v>3099032201</v>
      </c>
      <c r="B59" s="66" t="s">
        <v>72</v>
      </c>
      <c r="C59" s="57" t="s">
        <v>18</v>
      </c>
      <c r="D59" s="13">
        <v>1</v>
      </c>
      <c r="E59" s="14" t="s">
        <v>226</v>
      </c>
      <c r="F59" s="15">
        <v>12</v>
      </c>
      <c r="G59" s="16"/>
      <c r="H59" s="17"/>
      <c r="I59" s="18" t="s">
        <v>19</v>
      </c>
      <c r="J59" s="19" t="s">
        <v>51</v>
      </c>
      <c r="K59" s="20"/>
      <c r="L59" s="21" t="s">
        <v>19</v>
      </c>
      <c r="M59" s="20"/>
      <c r="N59" s="21" t="s">
        <v>19</v>
      </c>
      <c r="O59" s="24">
        <v>13000</v>
      </c>
      <c r="P59" s="185"/>
    </row>
    <row r="60" spans="1:18" ht="15.5" x14ac:dyDescent="0.35">
      <c r="A60" s="29">
        <v>3099032201</v>
      </c>
      <c r="B60" s="66" t="s">
        <v>72</v>
      </c>
      <c r="C60" s="57" t="s">
        <v>26</v>
      </c>
      <c r="D60" s="13">
        <v>2</v>
      </c>
      <c r="E60" s="14" t="s">
        <v>86</v>
      </c>
      <c r="F60" s="15"/>
      <c r="G60" s="16"/>
      <c r="H60" s="17"/>
      <c r="I60" s="18" t="s">
        <v>19</v>
      </c>
      <c r="J60" s="19"/>
      <c r="K60" s="22"/>
      <c r="L60" s="21" t="s">
        <v>19</v>
      </c>
      <c r="M60" s="22"/>
      <c r="N60" s="21" t="s">
        <v>19</v>
      </c>
      <c r="O60" s="24">
        <v>66714.62</v>
      </c>
      <c r="P60" s="185"/>
    </row>
    <row r="61" spans="1:18" ht="15.5" x14ac:dyDescent="0.35">
      <c r="A61" s="29">
        <v>3099032201</v>
      </c>
      <c r="B61" s="66" t="s">
        <v>72</v>
      </c>
      <c r="C61" s="57" t="s">
        <v>76</v>
      </c>
      <c r="D61" s="13">
        <v>2</v>
      </c>
      <c r="E61" s="14" t="s">
        <v>227</v>
      </c>
      <c r="F61" s="15"/>
      <c r="G61" s="16"/>
      <c r="H61" s="17"/>
      <c r="I61" s="18" t="s">
        <v>19</v>
      </c>
      <c r="J61" s="19"/>
      <c r="K61" s="22"/>
      <c r="L61" s="21" t="s">
        <v>19</v>
      </c>
      <c r="M61" s="22"/>
      <c r="N61" s="21" t="s">
        <v>19</v>
      </c>
      <c r="O61" s="193">
        <v>72721.25</v>
      </c>
      <c r="P61" s="185"/>
    </row>
    <row r="62" spans="1:18" ht="15.5" x14ac:dyDescent="0.35">
      <c r="A62" s="29">
        <v>3099032201</v>
      </c>
      <c r="B62" s="66" t="s">
        <v>72</v>
      </c>
      <c r="C62" s="57" t="s">
        <v>26</v>
      </c>
      <c r="D62" s="13">
        <v>2</v>
      </c>
      <c r="E62" s="14" t="s">
        <v>228</v>
      </c>
      <c r="F62" s="15"/>
      <c r="G62" s="16"/>
      <c r="H62" s="17"/>
      <c r="I62" s="18" t="s">
        <v>19</v>
      </c>
      <c r="J62" s="19"/>
      <c r="K62" s="22"/>
      <c r="L62" s="21" t="s">
        <v>19</v>
      </c>
      <c r="M62" s="22"/>
      <c r="N62" s="21" t="s">
        <v>19</v>
      </c>
      <c r="O62" s="24">
        <v>5000</v>
      </c>
      <c r="P62" s="185"/>
    </row>
    <row r="63" spans="1:18" ht="15.5" x14ac:dyDescent="0.35">
      <c r="A63" s="29">
        <v>3099032201</v>
      </c>
      <c r="B63" s="66" t="s">
        <v>72</v>
      </c>
      <c r="C63" s="57" t="s">
        <v>26</v>
      </c>
      <c r="D63" s="13">
        <v>1</v>
      </c>
      <c r="E63" s="14" t="s">
        <v>229</v>
      </c>
      <c r="F63" s="15"/>
      <c r="G63" s="16"/>
      <c r="H63" s="17"/>
      <c r="I63" s="18" t="s">
        <v>19</v>
      </c>
      <c r="J63" s="19"/>
      <c r="K63" s="22"/>
      <c r="L63" s="21" t="s">
        <v>19</v>
      </c>
      <c r="M63" s="22"/>
      <c r="N63" s="21" t="s">
        <v>19</v>
      </c>
      <c r="O63" s="24">
        <v>6000</v>
      </c>
      <c r="P63" s="185"/>
    </row>
    <row r="64" spans="1:18" ht="16" thickBot="1" x14ac:dyDescent="0.4">
      <c r="A64" s="218">
        <v>3099032201</v>
      </c>
      <c r="B64" s="122" t="s">
        <v>72</v>
      </c>
      <c r="C64" s="118" t="s">
        <v>18</v>
      </c>
      <c r="D64" s="83">
        <v>2</v>
      </c>
      <c r="E64" s="84" t="s">
        <v>230</v>
      </c>
      <c r="F64" s="85"/>
      <c r="G64" s="86"/>
      <c r="H64" s="87"/>
      <c r="I64" s="88" t="s">
        <v>19</v>
      </c>
      <c r="J64" s="89"/>
      <c r="K64" s="90"/>
      <c r="L64" s="91" t="s">
        <v>19</v>
      </c>
      <c r="M64" s="90"/>
      <c r="N64" s="91" t="s">
        <v>19</v>
      </c>
      <c r="O64" s="92">
        <v>7000</v>
      </c>
      <c r="P64" s="184">
        <f>SUM(O59+O60+O61+O62+O63+O64)</f>
        <v>170435.87</v>
      </c>
    </row>
    <row r="65" spans="1:16" ht="15.5" x14ac:dyDescent="0.35">
      <c r="A65" s="68">
        <v>1040000011</v>
      </c>
      <c r="B65" s="69" t="s">
        <v>72</v>
      </c>
      <c r="C65" s="70" t="s">
        <v>26</v>
      </c>
      <c r="D65" s="71">
        <v>2</v>
      </c>
      <c r="E65" s="72" t="s">
        <v>73</v>
      </c>
      <c r="F65" s="73"/>
      <c r="G65" s="74"/>
      <c r="H65" s="75"/>
      <c r="I65" s="76" t="s">
        <v>19</v>
      </c>
      <c r="J65" s="77"/>
      <c r="K65" s="78"/>
      <c r="L65" s="79" t="s">
        <v>19</v>
      </c>
      <c r="M65" s="78"/>
      <c r="N65" s="79" t="s">
        <v>19</v>
      </c>
      <c r="O65" s="80">
        <v>12071.59</v>
      </c>
      <c r="P65" s="81"/>
    </row>
    <row r="66" spans="1:16" ht="15.5" x14ac:dyDescent="0.35">
      <c r="A66" s="55">
        <v>1040000011</v>
      </c>
      <c r="B66" s="56" t="s">
        <v>72</v>
      </c>
      <c r="C66" s="25" t="s">
        <v>18</v>
      </c>
      <c r="D66" s="13">
        <v>2</v>
      </c>
      <c r="E66" s="51" t="s">
        <v>74</v>
      </c>
      <c r="F66" s="15">
        <v>3</v>
      </c>
      <c r="G66" s="16"/>
      <c r="H66" s="17"/>
      <c r="I66" s="18" t="s">
        <v>19</v>
      </c>
      <c r="J66" s="19" t="s">
        <v>21</v>
      </c>
      <c r="K66" s="22"/>
      <c r="L66" s="21" t="s">
        <v>19</v>
      </c>
      <c r="M66" s="22">
        <v>10</v>
      </c>
      <c r="N66" s="21">
        <v>536.70000000000005</v>
      </c>
      <c r="O66" s="24"/>
      <c r="P66" s="23"/>
    </row>
    <row r="67" spans="1:16" ht="15.5" x14ac:dyDescent="0.35">
      <c r="A67" s="55">
        <v>1040000011</v>
      </c>
      <c r="B67" s="56" t="s">
        <v>72</v>
      </c>
      <c r="C67" s="25" t="s">
        <v>26</v>
      </c>
      <c r="D67" s="13">
        <v>2</v>
      </c>
      <c r="E67" s="14" t="s">
        <v>75</v>
      </c>
      <c r="F67" s="15"/>
      <c r="G67" s="16"/>
      <c r="H67" s="17"/>
      <c r="I67" s="18" t="s">
        <v>19</v>
      </c>
      <c r="J67" s="19"/>
      <c r="K67" s="20"/>
      <c r="L67" s="21" t="s">
        <v>19</v>
      </c>
      <c r="M67" s="20"/>
      <c r="N67" s="21" t="s">
        <v>19</v>
      </c>
      <c r="O67" s="24">
        <v>3345.48</v>
      </c>
      <c r="P67" s="23"/>
    </row>
    <row r="68" spans="1:16" ht="15.5" x14ac:dyDescent="0.35">
      <c r="A68" s="55">
        <v>1040000011</v>
      </c>
      <c r="B68" s="56" t="s">
        <v>72</v>
      </c>
      <c r="C68" s="25" t="s">
        <v>76</v>
      </c>
      <c r="D68" s="13">
        <v>2</v>
      </c>
      <c r="E68" s="14" t="s">
        <v>77</v>
      </c>
      <c r="F68" s="15"/>
      <c r="G68" s="16"/>
      <c r="H68" s="17"/>
      <c r="I68" s="18" t="s">
        <v>19</v>
      </c>
      <c r="J68" s="19"/>
      <c r="K68" s="22"/>
      <c r="L68" s="21" t="s">
        <v>19</v>
      </c>
      <c r="M68" s="22"/>
      <c r="N68" s="21" t="s">
        <v>19</v>
      </c>
      <c r="O68" s="24">
        <v>1845.48</v>
      </c>
      <c r="P68" s="23"/>
    </row>
    <row r="69" spans="1:16" ht="15.5" x14ac:dyDescent="0.35">
      <c r="A69" s="55">
        <v>1040000011</v>
      </c>
      <c r="B69" s="56" t="s">
        <v>72</v>
      </c>
      <c r="C69" s="25" t="s">
        <v>26</v>
      </c>
      <c r="D69" s="13">
        <v>2</v>
      </c>
      <c r="E69" s="14" t="s">
        <v>78</v>
      </c>
      <c r="F69" s="15"/>
      <c r="G69" s="16"/>
      <c r="H69" s="17"/>
      <c r="I69" s="18" t="s">
        <v>19</v>
      </c>
      <c r="J69" s="19"/>
      <c r="K69" s="22"/>
      <c r="L69" s="21" t="s">
        <v>19</v>
      </c>
      <c r="M69" s="22"/>
      <c r="N69" s="21" t="s">
        <v>19</v>
      </c>
      <c r="O69" s="24">
        <v>700</v>
      </c>
      <c r="P69" s="23"/>
    </row>
    <row r="70" spans="1:16" ht="15.5" x14ac:dyDescent="0.35">
      <c r="A70" s="55">
        <v>1040000011</v>
      </c>
      <c r="B70" s="56" t="s">
        <v>72</v>
      </c>
      <c r="C70" s="25" t="s">
        <v>26</v>
      </c>
      <c r="D70" s="13">
        <v>3</v>
      </c>
      <c r="E70" s="14" t="s">
        <v>79</v>
      </c>
      <c r="F70" s="15"/>
      <c r="G70" s="16"/>
      <c r="H70" s="17"/>
      <c r="I70" s="18" t="s">
        <v>19</v>
      </c>
      <c r="J70" s="19"/>
      <c r="K70" s="22"/>
      <c r="L70" s="21" t="s">
        <v>19</v>
      </c>
      <c r="M70" s="22"/>
      <c r="N70" s="21" t="s">
        <v>19</v>
      </c>
      <c r="O70" s="24">
        <v>2000</v>
      </c>
      <c r="P70" s="23"/>
    </row>
    <row r="71" spans="1:16" ht="31" x14ac:dyDescent="0.35">
      <c r="A71" s="199">
        <v>1040000011</v>
      </c>
      <c r="B71" s="202" t="s">
        <v>72</v>
      </c>
      <c r="C71" s="25" t="s">
        <v>26</v>
      </c>
      <c r="D71" s="13">
        <v>3</v>
      </c>
      <c r="E71" s="14" t="s">
        <v>80</v>
      </c>
      <c r="F71" s="15"/>
      <c r="G71" s="16"/>
      <c r="H71" s="17"/>
      <c r="I71" s="18" t="s">
        <v>19</v>
      </c>
      <c r="J71" s="19"/>
      <c r="K71" s="22"/>
      <c r="L71" s="21" t="s">
        <v>19</v>
      </c>
      <c r="M71" s="22"/>
      <c r="N71" s="21" t="s">
        <v>19</v>
      </c>
      <c r="O71" s="24">
        <v>1500</v>
      </c>
      <c r="P71" s="23"/>
    </row>
    <row r="72" spans="1:16" ht="15.5" x14ac:dyDescent="0.35">
      <c r="A72" s="55">
        <v>1040000011</v>
      </c>
      <c r="B72" s="56" t="s">
        <v>81</v>
      </c>
      <c r="C72" s="25" t="s">
        <v>18</v>
      </c>
      <c r="D72" s="13">
        <v>1</v>
      </c>
      <c r="E72" s="14" t="s">
        <v>82</v>
      </c>
      <c r="F72" s="15">
        <v>3</v>
      </c>
      <c r="G72" s="16"/>
      <c r="H72" s="17"/>
      <c r="I72" s="18" t="s">
        <v>19</v>
      </c>
      <c r="J72" s="19" t="s">
        <v>21</v>
      </c>
      <c r="K72" s="20">
        <v>30</v>
      </c>
      <c r="L72" s="21">
        <v>1526.4</v>
      </c>
      <c r="M72" s="20"/>
      <c r="N72" s="21" t="s">
        <v>19</v>
      </c>
      <c r="O72" s="24"/>
      <c r="P72" s="23"/>
    </row>
    <row r="73" spans="1:16" ht="15.5" x14ac:dyDescent="0.35">
      <c r="A73" s="55">
        <v>1040000011</v>
      </c>
      <c r="B73" s="56" t="s">
        <v>81</v>
      </c>
      <c r="C73" s="25" t="s">
        <v>18</v>
      </c>
      <c r="D73" s="13">
        <v>1</v>
      </c>
      <c r="E73" s="14" t="s">
        <v>82</v>
      </c>
      <c r="F73" s="15">
        <v>9</v>
      </c>
      <c r="G73" s="16"/>
      <c r="H73" s="17"/>
      <c r="I73" s="18" t="s">
        <v>19</v>
      </c>
      <c r="J73" s="19" t="s">
        <v>21</v>
      </c>
      <c r="K73" s="22"/>
      <c r="L73" s="21" t="s">
        <v>19</v>
      </c>
      <c r="M73" s="22">
        <v>30</v>
      </c>
      <c r="N73" s="21">
        <v>4830.3</v>
      </c>
      <c r="O73" s="24"/>
      <c r="P73" s="23"/>
    </row>
    <row r="74" spans="1:16" ht="15.5" x14ac:dyDescent="0.35">
      <c r="A74" s="55">
        <v>1040000011</v>
      </c>
      <c r="B74" s="56" t="s">
        <v>81</v>
      </c>
      <c r="C74" s="25" t="s">
        <v>18</v>
      </c>
      <c r="D74" s="13">
        <v>1</v>
      </c>
      <c r="E74" s="14" t="s">
        <v>83</v>
      </c>
      <c r="F74" s="15">
        <v>3</v>
      </c>
      <c r="G74" s="16"/>
      <c r="H74" s="17"/>
      <c r="I74" s="18" t="s">
        <v>19</v>
      </c>
      <c r="J74" s="19" t="s">
        <v>21</v>
      </c>
      <c r="K74" s="22">
        <v>3</v>
      </c>
      <c r="L74" s="21">
        <v>152.64000000000001</v>
      </c>
      <c r="M74" s="22"/>
      <c r="N74" s="21" t="s">
        <v>19</v>
      </c>
      <c r="O74" s="24"/>
      <c r="P74" s="23"/>
    </row>
    <row r="75" spans="1:16" ht="15.5" x14ac:dyDescent="0.35">
      <c r="A75" s="55">
        <v>1040000011</v>
      </c>
      <c r="B75" s="56" t="s">
        <v>81</v>
      </c>
      <c r="C75" s="25" t="s">
        <v>18</v>
      </c>
      <c r="D75" s="13">
        <v>2</v>
      </c>
      <c r="E75" s="14" t="s">
        <v>83</v>
      </c>
      <c r="F75" s="15">
        <v>9</v>
      </c>
      <c r="G75" s="16"/>
      <c r="H75" s="17"/>
      <c r="I75" s="18" t="s">
        <v>19</v>
      </c>
      <c r="J75" s="19" t="s">
        <v>21</v>
      </c>
      <c r="K75" s="22"/>
      <c r="L75" s="21" t="s">
        <v>19</v>
      </c>
      <c r="M75" s="22">
        <v>3</v>
      </c>
      <c r="N75" s="21">
        <v>483.03000000000003</v>
      </c>
      <c r="O75" s="24"/>
      <c r="P75" s="23"/>
    </row>
    <row r="76" spans="1:16" ht="15.5" x14ac:dyDescent="0.35">
      <c r="A76" s="55">
        <v>1040000011</v>
      </c>
      <c r="B76" s="56" t="s">
        <v>81</v>
      </c>
      <c r="C76" s="25" t="s">
        <v>26</v>
      </c>
      <c r="D76" s="13">
        <v>2</v>
      </c>
      <c r="E76" s="14" t="s">
        <v>84</v>
      </c>
      <c r="F76" s="15"/>
      <c r="G76" s="16"/>
      <c r="H76" s="17"/>
      <c r="I76" s="18" t="s">
        <v>19</v>
      </c>
      <c r="J76" s="19"/>
      <c r="K76" s="22"/>
      <c r="L76" s="21" t="s">
        <v>19</v>
      </c>
      <c r="M76" s="22"/>
      <c r="N76" s="21" t="s">
        <v>19</v>
      </c>
      <c r="O76" s="24">
        <v>2000</v>
      </c>
      <c r="P76" s="23"/>
    </row>
    <row r="77" spans="1:16" ht="15.5" x14ac:dyDescent="0.35">
      <c r="A77" s="55">
        <v>1040000011</v>
      </c>
      <c r="B77" s="56" t="s">
        <v>81</v>
      </c>
      <c r="C77" s="25" t="s">
        <v>26</v>
      </c>
      <c r="D77" s="13">
        <v>2</v>
      </c>
      <c r="E77" s="14" t="s">
        <v>85</v>
      </c>
      <c r="F77" s="15"/>
      <c r="G77" s="16"/>
      <c r="H77" s="17"/>
      <c r="I77" s="18" t="s">
        <v>19</v>
      </c>
      <c r="J77" s="19"/>
      <c r="K77" s="22"/>
      <c r="L77" s="21" t="s">
        <v>19</v>
      </c>
      <c r="M77" s="22"/>
      <c r="N77" s="21" t="s">
        <v>19</v>
      </c>
      <c r="O77" s="24">
        <v>2500</v>
      </c>
      <c r="P77" s="23"/>
    </row>
    <row r="78" spans="1:16" ht="15.5" x14ac:dyDescent="0.35">
      <c r="A78" s="55">
        <v>1040000011</v>
      </c>
      <c r="B78" s="56" t="s">
        <v>81</v>
      </c>
      <c r="C78" s="25" t="s">
        <v>26</v>
      </c>
      <c r="D78" s="13">
        <v>2</v>
      </c>
      <c r="E78" s="14" t="s">
        <v>86</v>
      </c>
      <c r="F78" s="15"/>
      <c r="G78" s="16"/>
      <c r="H78" s="17"/>
      <c r="I78" s="18" t="s">
        <v>19</v>
      </c>
      <c r="J78" s="19"/>
      <c r="K78" s="22"/>
      <c r="L78" s="21" t="s">
        <v>19</v>
      </c>
      <c r="M78" s="22"/>
      <c r="N78" s="21" t="s">
        <v>19</v>
      </c>
      <c r="O78" s="24">
        <v>8242.9500000000007</v>
      </c>
      <c r="P78" s="23"/>
    </row>
    <row r="79" spans="1:16" ht="16" thickBot="1" x14ac:dyDescent="0.4">
      <c r="A79" s="94">
        <v>1040000011</v>
      </c>
      <c r="B79" s="95" t="s">
        <v>81</v>
      </c>
      <c r="C79" s="82" t="s">
        <v>26</v>
      </c>
      <c r="D79" s="83">
        <v>2</v>
      </c>
      <c r="E79" s="84" t="s">
        <v>87</v>
      </c>
      <c r="F79" s="85"/>
      <c r="G79" s="86"/>
      <c r="H79" s="87"/>
      <c r="I79" s="88" t="s">
        <v>19</v>
      </c>
      <c r="J79" s="89"/>
      <c r="K79" s="90"/>
      <c r="L79" s="91" t="s">
        <v>19</v>
      </c>
      <c r="M79" s="90"/>
      <c r="N79" s="91" t="s">
        <v>19</v>
      </c>
      <c r="O79" s="92">
        <v>2000</v>
      </c>
      <c r="P79" s="166">
        <f>SUM(O65+N66+O67+O68+O69+O70+O71+L72+N73+L74+N75+O76+O77+O78+O79)</f>
        <v>43734.569999999992</v>
      </c>
    </row>
    <row r="80" spans="1:16" ht="31" x14ac:dyDescent="0.35">
      <c r="A80" s="205">
        <v>1050600001</v>
      </c>
      <c r="B80" s="201" t="s">
        <v>88</v>
      </c>
      <c r="C80" s="70" t="s">
        <v>18</v>
      </c>
      <c r="D80" s="71">
        <v>1</v>
      </c>
      <c r="E80" s="72" t="s">
        <v>89</v>
      </c>
      <c r="F80" s="73">
        <v>1.5</v>
      </c>
      <c r="G80" s="74"/>
      <c r="H80" s="75"/>
      <c r="I80" s="76" t="s">
        <v>19</v>
      </c>
      <c r="J80" s="77" t="s">
        <v>51</v>
      </c>
      <c r="K80" s="78">
        <v>140</v>
      </c>
      <c r="L80" s="79">
        <v>3788.3999999999996</v>
      </c>
      <c r="M80" s="78"/>
      <c r="N80" s="79" t="s">
        <v>19</v>
      </c>
      <c r="O80" s="80"/>
      <c r="P80" s="81"/>
    </row>
    <row r="81" spans="1:16" ht="31" x14ac:dyDescent="0.35">
      <c r="A81" s="199">
        <v>1050600001</v>
      </c>
      <c r="B81" s="202" t="s">
        <v>88</v>
      </c>
      <c r="C81" s="25" t="s">
        <v>18</v>
      </c>
      <c r="D81" s="13">
        <v>1</v>
      </c>
      <c r="E81" s="14" t="s">
        <v>89</v>
      </c>
      <c r="F81" s="15">
        <v>6</v>
      </c>
      <c r="G81" s="16"/>
      <c r="H81" s="17"/>
      <c r="I81" s="18" t="s">
        <v>19</v>
      </c>
      <c r="J81" s="19" t="s">
        <v>51</v>
      </c>
      <c r="K81" s="22"/>
      <c r="L81" s="21" t="s">
        <v>19</v>
      </c>
      <c r="M81" s="22">
        <v>187</v>
      </c>
      <c r="N81" s="21">
        <v>21351.66</v>
      </c>
      <c r="O81" s="24"/>
      <c r="P81" s="23"/>
    </row>
    <row r="82" spans="1:16" ht="31" x14ac:dyDescent="0.35">
      <c r="A82" s="199">
        <v>1050600001</v>
      </c>
      <c r="B82" s="202" t="s">
        <v>88</v>
      </c>
      <c r="C82" s="25" t="s">
        <v>26</v>
      </c>
      <c r="D82" s="13">
        <v>3</v>
      </c>
      <c r="E82" s="14" t="s">
        <v>90</v>
      </c>
      <c r="F82" s="15"/>
      <c r="G82" s="16"/>
      <c r="H82" s="17"/>
      <c r="I82" s="18" t="s">
        <v>19</v>
      </c>
      <c r="J82" s="19"/>
      <c r="K82" s="22"/>
      <c r="L82" s="21" t="s">
        <v>19</v>
      </c>
      <c r="M82" s="22"/>
      <c r="N82" s="21" t="s">
        <v>19</v>
      </c>
      <c r="O82" s="24">
        <v>267.35000000000002</v>
      </c>
      <c r="P82" s="23"/>
    </row>
    <row r="83" spans="1:16" ht="16" thickBot="1" x14ac:dyDescent="0.4">
      <c r="A83" s="94">
        <v>1050600001</v>
      </c>
      <c r="B83" s="95" t="s">
        <v>88</v>
      </c>
      <c r="C83" s="82" t="s">
        <v>26</v>
      </c>
      <c r="D83" s="83">
        <v>2</v>
      </c>
      <c r="E83" s="84" t="s">
        <v>91</v>
      </c>
      <c r="F83" s="85"/>
      <c r="G83" s="86"/>
      <c r="H83" s="87"/>
      <c r="I83" s="88" t="s">
        <v>19</v>
      </c>
      <c r="J83" s="89"/>
      <c r="K83" s="90"/>
      <c r="L83" s="91" t="s">
        <v>19</v>
      </c>
      <c r="M83" s="90"/>
      <c r="N83" s="91" t="s">
        <v>19</v>
      </c>
      <c r="O83" s="92">
        <v>892.69</v>
      </c>
      <c r="P83" s="166">
        <f>SUM(L80+N81+O82+O83)</f>
        <v>26300.099999999995</v>
      </c>
    </row>
    <row r="84" spans="1:16" ht="15.5" x14ac:dyDescent="0.35">
      <c r="A84" s="29">
        <v>1051000001</v>
      </c>
      <c r="B84" s="69" t="s">
        <v>92</v>
      </c>
      <c r="C84" s="70" t="s">
        <v>26</v>
      </c>
      <c r="D84" s="71">
        <v>2</v>
      </c>
      <c r="E84" s="72" t="s">
        <v>93</v>
      </c>
      <c r="F84" s="73"/>
      <c r="G84" s="74"/>
      <c r="H84" s="75"/>
      <c r="I84" s="76" t="s">
        <v>19</v>
      </c>
      <c r="J84" s="77"/>
      <c r="K84" s="78"/>
      <c r="L84" s="79" t="s">
        <v>19</v>
      </c>
      <c r="M84" s="78"/>
      <c r="N84" s="79" t="s">
        <v>19</v>
      </c>
      <c r="O84" s="80">
        <v>1804.89</v>
      </c>
      <c r="P84" s="81"/>
    </row>
    <row r="85" spans="1:16" ht="15.5" x14ac:dyDescent="0.35">
      <c r="A85" s="29">
        <v>1051000001</v>
      </c>
      <c r="B85" s="56" t="s">
        <v>92</v>
      </c>
      <c r="C85" s="25" t="s">
        <v>26</v>
      </c>
      <c r="D85" s="13">
        <v>1</v>
      </c>
      <c r="E85" s="14" t="s">
        <v>94</v>
      </c>
      <c r="F85" s="15"/>
      <c r="G85" s="16"/>
      <c r="H85" s="17"/>
      <c r="I85" s="18" t="s">
        <v>19</v>
      </c>
      <c r="J85" s="19"/>
      <c r="K85" s="22"/>
      <c r="L85" s="21" t="s">
        <v>19</v>
      </c>
      <c r="M85" s="22"/>
      <c r="N85" s="21" t="s">
        <v>19</v>
      </c>
      <c r="O85" s="24">
        <v>250</v>
      </c>
      <c r="P85" s="23"/>
    </row>
    <row r="86" spans="1:16" ht="15.5" x14ac:dyDescent="0.35">
      <c r="A86" s="29">
        <v>1051000001</v>
      </c>
      <c r="B86" s="56" t="s">
        <v>92</v>
      </c>
      <c r="C86" s="25" t="s">
        <v>26</v>
      </c>
      <c r="D86" s="13">
        <v>3</v>
      </c>
      <c r="E86" s="14" t="s">
        <v>95</v>
      </c>
      <c r="F86" s="15"/>
      <c r="G86" s="16"/>
      <c r="H86" s="17"/>
      <c r="I86" s="18" t="s">
        <v>19</v>
      </c>
      <c r="J86" s="19"/>
      <c r="K86" s="22"/>
      <c r="L86" s="21" t="s">
        <v>19</v>
      </c>
      <c r="M86" s="22"/>
      <c r="N86" s="21" t="s">
        <v>19</v>
      </c>
      <c r="O86" s="24">
        <v>450</v>
      </c>
      <c r="P86" s="23"/>
    </row>
    <row r="87" spans="1:16" ht="15.5" x14ac:dyDescent="0.35">
      <c r="A87" s="29">
        <v>1051000001</v>
      </c>
      <c r="B87" s="56" t="s">
        <v>92</v>
      </c>
      <c r="C87" s="25" t="s">
        <v>18</v>
      </c>
      <c r="D87" s="13">
        <v>3</v>
      </c>
      <c r="E87" s="14" t="s">
        <v>96</v>
      </c>
      <c r="F87" s="15">
        <v>3</v>
      </c>
      <c r="G87" s="16"/>
      <c r="H87" s="17"/>
      <c r="I87" s="18" t="s">
        <v>19</v>
      </c>
      <c r="J87" s="19" t="s">
        <v>21</v>
      </c>
      <c r="K87" s="22">
        <v>15</v>
      </c>
      <c r="L87" s="21">
        <v>763.2</v>
      </c>
      <c r="M87" s="22"/>
      <c r="N87" s="21" t="s">
        <v>19</v>
      </c>
      <c r="O87" s="24"/>
      <c r="P87" s="23"/>
    </row>
    <row r="88" spans="1:16" ht="15.5" x14ac:dyDescent="0.35">
      <c r="A88" s="29">
        <v>1051000001</v>
      </c>
      <c r="B88" s="56" t="s">
        <v>92</v>
      </c>
      <c r="C88" s="25" t="s">
        <v>18</v>
      </c>
      <c r="D88" s="13">
        <v>3</v>
      </c>
      <c r="E88" s="14" t="s">
        <v>96</v>
      </c>
      <c r="F88" s="15">
        <v>9</v>
      </c>
      <c r="G88" s="16"/>
      <c r="H88" s="17"/>
      <c r="I88" s="18" t="s">
        <v>19</v>
      </c>
      <c r="J88" s="19" t="s">
        <v>21</v>
      </c>
      <c r="K88" s="22"/>
      <c r="L88" s="21" t="s">
        <v>19</v>
      </c>
      <c r="M88" s="22">
        <v>15</v>
      </c>
      <c r="N88" s="21">
        <v>2415.15</v>
      </c>
      <c r="O88" s="24"/>
      <c r="P88" s="23"/>
    </row>
    <row r="89" spans="1:16" ht="15.5" x14ac:dyDescent="0.35">
      <c r="A89" s="29">
        <v>1051000001</v>
      </c>
      <c r="B89" s="56" t="s">
        <v>92</v>
      </c>
      <c r="C89" s="25" t="s">
        <v>18</v>
      </c>
      <c r="D89" s="13">
        <v>3</v>
      </c>
      <c r="E89" s="14" t="s">
        <v>97</v>
      </c>
      <c r="F89" s="15">
        <v>3</v>
      </c>
      <c r="G89" s="16"/>
      <c r="H89" s="17"/>
      <c r="I89" s="18" t="s">
        <v>19</v>
      </c>
      <c r="J89" s="19" t="s">
        <v>21</v>
      </c>
      <c r="K89" s="22">
        <v>20</v>
      </c>
      <c r="L89" s="21">
        <v>1017.6000000000001</v>
      </c>
      <c r="M89" s="22"/>
      <c r="N89" s="21" t="s">
        <v>19</v>
      </c>
      <c r="O89" s="24" t="s">
        <v>98</v>
      </c>
      <c r="P89" s="23"/>
    </row>
    <row r="90" spans="1:16" ht="15.5" x14ac:dyDescent="0.35">
      <c r="A90" s="29">
        <v>1051000001</v>
      </c>
      <c r="B90" s="56" t="s">
        <v>92</v>
      </c>
      <c r="C90" s="25" t="s">
        <v>18</v>
      </c>
      <c r="D90" s="13">
        <v>3</v>
      </c>
      <c r="E90" s="14" t="s">
        <v>97</v>
      </c>
      <c r="F90" s="15">
        <v>3</v>
      </c>
      <c r="G90" s="16"/>
      <c r="H90" s="17"/>
      <c r="I90" s="18" t="s">
        <v>19</v>
      </c>
      <c r="J90" s="19" t="s">
        <v>21</v>
      </c>
      <c r="K90" s="22"/>
      <c r="L90" s="21" t="s">
        <v>19</v>
      </c>
      <c r="M90" s="22">
        <v>20</v>
      </c>
      <c r="N90" s="21">
        <v>1073.4000000000001</v>
      </c>
      <c r="O90" s="24"/>
      <c r="P90" s="23"/>
    </row>
    <row r="91" spans="1:16" ht="16" thickBot="1" x14ac:dyDescent="0.4">
      <c r="A91" s="93">
        <v>1051000001</v>
      </c>
      <c r="B91" s="95" t="s">
        <v>92</v>
      </c>
      <c r="C91" s="82" t="s">
        <v>26</v>
      </c>
      <c r="D91" s="83">
        <v>3</v>
      </c>
      <c r="E91" s="84" t="s">
        <v>99</v>
      </c>
      <c r="F91" s="85"/>
      <c r="G91" s="86"/>
      <c r="H91" s="87"/>
      <c r="I91" s="88" t="s">
        <v>19</v>
      </c>
      <c r="J91" s="89"/>
      <c r="K91" s="90"/>
      <c r="L91" s="91" t="s">
        <v>19</v>
      </c>
      <c r="M91" s="90"/>
      <c r="N91" s="91" t="s">
        <v>19</v>
      </c>
      <c r="O91" s="92">
        <v>260</v>
      </c>
      <c r="P91" s="166">
        <f>SUM(O84+O85+O86+L87+N88+L89+N90+O91)</f>
        <v>8034.24</v>
      </c>
    </row>
    <row r="92" spans="1:16" ht="15.5" x14ac:dyDescent="0.35">
      <c r="A92" s="68">
        <v>1050800001</v>
      </c>
      <c r="B92" s="69" t="s">
        <v>100</v>
      </c>
      <c r="C92" s="70" t="s">
        <v>26</v>
      </c>
      <c r="D92" s="71">
        <v>1</v>
      </c>
      <c r="E92" s="72" t="s">
        <v>101</v>
      </c>
      <c r="F92" s="73">
        <v>12</v>
      </c>
      <c r="G92" s="74"/>
      <c r="H92" s="75"/>
      <c r="I92" s="76" t="s">
        <v>19</v>
      </c>
      <c r="J92" s="77"/>
      <c r="K92" s="78"/>
      <c r="L92" s="79" t="s">
        <v>19</v>
      </c>
      <c r="M92" s="78"/>
      <c r="N92" s="79" t="s">
        <v>19</v>
      </c>
      <c r="O92" s="80">
        <v>19063.41</v>
      </c>
      <c r="P92" s="81"/>
    </row>
    <row r="93" spans="1:16" ht="15.5" x14ac:dyDescent="0.35">
      <c r="A93" s="55">
        <v>1050800001</v>
      </c>
      <c r="B93" s="56" t="s">
        <v>100</v>
      </c>
      <c r="C93" s="25" t="s">
        <v>18</v>
      </c>
      <c r="D93" s="13">
        <v>2</v>
      </c>
      <c r="E93" s="14" t="s">
        <v>102</v>
      </c>
      <c r="F93" s="15">
        <v>3</v>
      </c>
      <c r="G93" s="16"/>
      <c r="H93" s="17"/>
      <c r="I93" s="18" t="s">
        <v>19</v>
      </c>
      <c r="J93" s="19" t="s">
        <v>21</v>
      </c>
      <c r="K93" s="22">
        <v>30</v>
      </c>
      <c r="L93" s="21">
        <v>1526.4</v>
      </c>
      <c r="M93" s="22"/>
      <c r="N93" s="21" t="s">
        <v>19</v>
      </c>
      <c r="O93" s="24"/>
      <c r="P93" s="23"/>
    </row>
    <row r="94" spans="1:16" ht="16" thickBot="1" x14ac:dyDescent="0.4">
      <c r="A94" s="94">
        <v>1050800001</v>
      </c>
      <c r="B94" s="95" t="s">
        <v>100</v>
      </c>
      <c r="C94" s="118" t="s">
        <v>18</v>
      </c>
      <c r="D94" s="83">
        <v>2</v>
      </c>
      <c r="E94" s="170" t="s">
        <v>102</v>
      </c>
      <c r="F94" s="85">
        <v>9</v>
      </c>
      <c r="G94" s="86"/>
      <c r="H94" s="87"/>
      <c r="I94" s="88" t="s">
        <v>19</v>
      </c>
      <c r="J94" s="89" t="s">
        <v>21</v>
      </c>
      <c r="K94" s="90"/>
      <c r="L94" s="91" t="s">
        <v>19</v>
      </c>
      <c r="M94" s="90">
        <v>30</v>
      </c>
      <c r="N94" s="91">
        <v>4830.3</v>
      </c>
      <c r="O94" s="92"/>
      <c r="P94" s="166">
        <f>SUM(O92+L93+N94)</f>
        <v>25420.11</v>
      </c>
    </row>
    <row r="95" spans="1:16" ht="15.5" x14ac:dyDescent="0.35">
      <c r="A95" s="68">
        <v>1050500001</v>
      </c>
      <c r="B95" s="69" t="s">
        <v>181</v>
      </c>
      <c r="C95" s="117" t="s">
        <v>18</v>
      </c>
      <c r="D95" s="71">
        <v>2</v>
      </c>
      <c r="E95" s="72" t="s">
        <v>182</v>
      </c>
      <c r="F95" s="73">
        <v>12</v>
      </c>
      <c r="G95" s="74">
        <v>0.21</v>
      </c>
      <c r="H95" s="75" t="s">
        <v>183</v>
      </c>
      <c r="I95" s="76">
        <v>10416</v>
      </c>
      <c r="J95" s="77"/>
      <c r="K95" s="78"/>
      <c r="L95" s="79" t="s">
        <v>19</v>
      </c>
      <c r="M95" s="78"/>
      <c r="N95" s="79" t="s">
        <v>19</v>
      </c>
      <c r="O95" s="80"/>
      <c r="P95" s="81"/>
    </row>
    <row r="96" spans="1:16" ht="15.5" x14ac:dyDescent="0.35">
      <c r="A96" s="55">
        <v>1050500001</v>
      </c>
      <c r="B96" s="56" t="s">
        <v>181</v>
      </c>
      <c r="C96" s="57" t="s">
        <v>26</v>
      </c>
      <c r="D96" s="13">
        <v>1</v>
      </c>
      <c r="E96" s="14" t="s">
        <v>184</v>
      </c>
      <c r="F96" s="15">
        <v>0.5</v>
      </c>
      <c r="G96" s="16"/>
      <c r="H96" s="17"/>
      <c r="I96" s="18"/>
      <c r="J96" s="19"/>
      <c r="K96" s="20"/>
      <c r="L96" s="21"/>
      <c r="M96" s="20"/>
      <c r="N96" s="21"/>
      <c r="O96" s="24">
        <v>1300</v>
      </c>
      <c r="P96" s="23"/>
    </row>
    <row r="97" spans="1:19" ht="15.5" x14ac:dyDescent="0.35">
      <c r="A97" s="55">
        <v>1050500001</v>
      </c>
      <c r="B97" s="56" t="s">
        <v>181</v>
      </c>
      <c r="C97" s="57" t="s">
        <v>18</v>
      </c>
      <c r="D97" s="13">
        <v>1</v>
      </c>
      <c r="E97" s="14" t="s">
        <v>185</v>
      </c>
      <c r="F97" s="15">
        <v>4</v>
      </c>
      <c r="G97" s="16"/>
      <c r="H97" s="17"/>
      <c r="I97" s="18" t="s">
        <v>19</v>
      </c>
      <c r="J97" s="19"/>
      <c r="K97" s="22"/>
      <c r="L97" s="21" t="s">
        <v>19</v>
      </c>
      <c r="M97" s="22"/>
      <c r="N97" s="21" t="s">
        <v>19</v>
      </c>
      <c r="O97" s="24">
        <v>1487.6</v>
      </c>
      <c r="P97" s="23"/>
    </row>
    <row r="98" spans="1:19" ht="15.5" x14ac:dyDescent="0.35">
      <c r="A98" s="55">
        <v>1050500001</v>
      </c>
      <c r="B98" s="56" t="s">
        <v>181</v>
      </c>
      <c r="C98" s="57" t="s">
        <v>18</v>
      </c>
      <c r="D98" s="13">
        <v>1</v>
      </c>
      <c r="E98" s="14" t="s">
        <v>186</v>
      </c>
      <c r="F98" s="15">
        <v>5</v>
      </c>
      <c r="G98" s="16"/>
      <c r="H98" s="17"/>
      <c r="I98" s="18"/>
      <c r="J98" s="19"/>
      <c r="K98" s="22"/>
      <c r="L98" s="21"/>
      <c r="M98" s="22"/>
      <c r="N98" s="21"/>
      <c r="O98" s="24">
        <v>1153.8</v>
      </c>
      <c r="P98" s="23"/>
    </row>
    <row r="99" spans="1:19" ht="15.5" x14ac:dyDescent="0.35">
      <c r="A99" s="55">
        <v>1050500001</v>
      </c>
      <c r="B99" s="56" t="s">
        <v>181</v>
      </c>
      <c r="C99" s="57" t="s">
        <v>18</v>
      </c>
      <c r="D99" s="13">
        <v>1</v>
      </c>
      <c r="E99" s="14" t="s">
        <v>186</v>
      </c>
      <c r="F99" s="15">
        <v>5</v>
      </c>
      <c r="G99" s="16"/>
      <c r="H99" s="17"/>
      <c r="I99" s="18"/>
      <c r="J99" s="19"/>
      <c r="K99" s="22"/>
      <c r="L99" s="21"/>
      <c r="M99" s="22"/>
      <c r="N99" s="21"/>
      <c r="O99" s="24">
        <v>1153.8</v>
      </c>
      <c r="P99" s="23"/>
    </row>
    <row r="100" spans="1:19" ht="15.5" x14ac:dyDescent="0.35">
      <c r="A100" s="55">
        <v>1050500001</v>
      </c>
      <c r="B100" s="56" t="s">
        <v>181</v>
      </c>
      <c r="C100" s="57" t="s">
        <v>18</v>
      </c>
      <c r="D100" s="13">
        <v>1</v>
      </c>
      <c r="E100" s="14" t="s">
        <v>186</v>
      </c>
      <c r="F100" s="15">
        <v>5</v>
      </c>
      <c r="G100" s="16"/>
      <c r="H100" s="17"/>
      <c r="I100" s="18" t="s">
        <v>19</v>
      </c>
      <c r="J100" s="19"/>
      <c r="K100" s="22"/>
      <c r="L100" s="21" t="s">
        <v>19</v>
      </c>
      <c r="M100" s="22"/>
      <c r="N100" s="21" t="s">
        <v>19</v>
      </c>
      <c r="O100" s="24">
        <v>1153.8</v>
      </c>
      <c r="P100" s="23"/>
    </row>
    <row r="101" spans="1:19" ht="15.5" x14ac:dyDescent="0.35">
      <c r="A101" s="55">
        <v>1050500001</v>
      </c>
      <c r="B101" s="56" t="s">
        <v>181</v>
      </c>
      <c r="C101" s="57" t="s">
        <v>18</v>
      </c>
      <c r="D101" s="13">
        <v>1</v>
      </c>
      <c r="E101" s="14" t="s">
        <v>187</v>
      </c>
      <c r="F101" s="15">
        <v>6</v>
      </c>
      <c r="G101" s="16"/>
      <c r="H101" s="17"/>
      <c r="I101" s="18" t="s">
        <v>19</v>
      </c>
      <c r="J101" s="19"/>
      <c r="K101" s="22"/>
      <c r="L101" s="21" t="s">
        <v>19</v>
      </c>
      <c r="M101" s="22"/>
      <c r="N101" s="21" t="s">
        <v>19</v>
      </c>
      <c r="O101" s="24">
        <v>1000</v>
      </c>
      <c r="P101" s="23"/>
    </row>
    <row r="102" spans="1:19" ht="15.5" x14ac:dyDescent="0.35">
      <c r="A102" s="55">
        <v>1050500001</v>
      </c>
      <c r="B102" s="56" t="s">
        <v>181</v>
      </c>
      <c r="C102" s="57" t="s">
        <v>18</v>
      </c>
      <c r="D102" s="13">
        <v>1</v>
      </c>
      <c r="E102" s="14" t="s">
        <v>187</v>
      </c>
      <c r="F102" s="15">
        <v>6</v>
      </c>
      <c r="G102" s="16"/>
      <c r="H102" s="17"/>
      <c r="I102" s="18" t="s">
        <v>19</v>
      </c>
      <c r="J102" s="19"/>
      <c r="K102" s="22"/>
      <c r="L102" s="21" t="s">
        <v>19</v>
      </c>
      <c r="M102" s="22"/>
      <c r="N102" s="21" t="s">
        <v>19</v>
      </c>
      <c r="O102" s="24">
        <v>1000</v>
      </c>
      <c r="P102" s="23"/>
    </row>
    <row r="103" spans="1:19" ht="15.5" x14ac:dyDescent="0.35">
      <c r="A103" s="55">
        <v>1050500001</v>
      </c>
      <c r="B103" s="56" t="s">
        <v>181</v>
      </c>
      <c r="C103" s="57" t="s">
        <v>76</v>
      </c>
      <c r="D103" s="13">
        <v>2</v>
      </c>
      <c r="E103" s="14" t="s">
        <v>188</v>
      </c>
      <c r="F103" s="15">
        <v>12</v>
      </c>
      <c r="G103" s="16"/>
      <c r="H103" s="17"/>
      <c r="I103" s="18" t="s">
        <v>19</v>
      </c>
      <c r="J103" s="19"/>
      <c r="K103" s="22"/>
      <c r="L103" s="21" t="s">
        <v>19</v>
      </c>
      <c r="M103" s="22"/>
      <c r="N103" s="21" t="s">
        <v>19</v>
      </c>
      <c r="O103" s="24">
        <v>300</v>
      </c>
      <c r="P103" s="23"/>
    </row>
    <row r="104" spans="1:19" ht="16" thickBot="1" x14ac:dyDescent="0.4">
      <c r="A104" s="94">
        <v>1050500001</v>
      </c>
      <c r="B104" s="95" t="s">
        <v>181</v>
      </c>
      <c r="C104" s="118" t="s">
        <v>26</v>
      </c>
      <c r="D104" s="83">
        <v>3</v>
      </c>
      <c r="E104" s="84" t="s">
        <v>189</v>
      </c>
      <c r="F104" s="85"/>
      <c r="G104" s="86"/>
      <c r="H104" s="87"/>
      <c r="I104" s="88" t="s">
        <v>19</v>
      </c>
      <c r="J104" s="89"/>
      <c r="K104" s="90"/>
      <c r="L104" s="91" t="s">
        <v>19</v>
      </c>
      <c r="M104" s="90"/>
      <c r="N104" s="91" t="s">
        <v>19</v>
      </c>
      <c r="O104" s="92">
        <v>200</v>
      </c>
      <c r="P104" s="166">
        <f>SUM(I95+O96+O97+O98+O99+O100+O101+O102+O103+O104)</f>
        <v>19165</v>
      </c>
      <c r="R104" s="207" t="s">
        <v>234</v>
      </c>
      <c r="S104" s="207"/>
    </row>
    <row r="105" spans="1:19" ht="15.5" x14ac:dyDescent="0.35">
      <c r="A105" s="68">
        <v>1051100000</v>
      </c>
      <c r="B105" s="69" t="s">
        <v>209</v>
      </c>
      <c r="C105" s="57" t="s">
        <v>18</v>
      </c>
      <c r="D105" s="13">
        <v>1</v>
      </c>
      <c r="E105" s="14" t="s">
        <v>125</v>
      </c>
      <c r="F105" s="15">
        <v>3</v>
      </c>
      <c r="G105" s="16"/>
      <c r="H105" s="17"/>
      <c r="I105" s="18" t="s">
        <v>19</v>
      </c>
      <c r="J105" s="19" t="s">
        <v>51</v>
      </c>
      <c r="K105" s="20"/>
      <c r="L105" s="21" t="s">
        <v>19</v>
      </c>
      <c r="M105" s="20">
        <v>15</v>
      </c>
      <c r="N105" s="21">
        <v>856.35000000000014</v>
      </c>
      <c r="O105" s="24"/>
      <c r="P105" s="81"/>
    </row>
    <row r="106" spans="1:19" ht="15.5" x14ac:dyDescent="0.35">
      <c r="A106" s="68">
        <v>1051100000</v>
      </c>
      <c r="B106" s="69" t="s">
        <v>209</v>
      </c>
      <c r="C106" s="57" t="s">
        <v>18</v>
      </c>
      <c r="D106" s="13">
        <v>1</v>
      </c>
      <c r="E106" s="14" t="s">
        <v>125</v>
      </c>
      <c r="F106" s="15">
        <v>3</v>
      </c>
      <c r="G106" s="16"/>
      <c r="H106" s="17"/>
      <c r="I106" s="18" t="s">
        <v>19</v>
      </c>
      <c r="J106" s="19" t="s">
        <v>51</v>
      </c>
      <c r="K106" s="22"/>
      <c r="L106" s="21" t="s">
        <v>19</v>
      </c>
      <c r="M106" s="22">
        <v>12</v>
      </c>
      <c r="N106" s="21">
        <v>685.08</v>
      </c>
      <c r="O106" s="24"/>
      <c r="P106" s="23"/>
    </row>
    <row r="107" spans="1:19" ht="15.5" x14ac:dyDescent="0.35">
      <c r="A107" s="68">
        <v>1051100000</v>
      </c>
      <c r="B107" s="69" t="s">
        <v>209</v>
      </c>
      <c r="C107" s="57" t="s">
        <v>18</v>
      </c>
      <c r="D107" s="13">
        <v>1</v>
      </c>
      <c r="E107" s="14" t="s">
        <v>125</v>
      </c>
      <c r="F107" s="15">
        <v>3</v>
      </c>
      <c r="G107" s="16"/>
      <c r="H107" s="17"/>
      <c r="I107" s="18" t="s">
        <v>19</v>
      </c>
      <c r="J107" s="19" t="s">
        <v>51</v>
      </c>
      <c r="K107" s="22"/>
      <c r="L107" s="21" t="s">
        <v>19</v>
      </c>
      <c r="M107" s="22">
        <v>12</v>
      </c>
      <c r="N107" s="21">
        <v>685.08</v>
      </c>
      <c r="O107" s="24"/>
      <c r="P107" s="23"/>
    </row>
    <row r="108" spans="1:19" ht="15.5" x14ac:dyDescent="0.35">
      <c r="A108" s="68">
        <v>1051100000</v>
      </c>
      <c r="B108" s="69" t="s">
        <v>209</v>
      </c>
      <c r="C108" s="57" t="s">
        <v>18</v>
      </c>
      <c r="D108" s="13">
        <v>1</v>
      </c>
      <c r="E108" s="14" t="s">
        <v>125</v>
      </c>
      <c r="F108" s="15">
        <v>1</v>
      </c>
      <c r="G108" s="16"/>
      <c r="H108" s="17"/>
      <c r="I108" s="18" t="s">
        <v>19</v>
      </c>
      <c r="J108" s="19" t="s">
        <v>51</v>
      </c>
      <c r="K108" s="22"/>
      <c r="L108" s="21" t="s">
        <v>19</v>
      </c>
      <c r="M108" s="22">
        <v>10</v>
      </c>
      <c r="N108" s="21">
        <v>190.3</v>
      </c>
      <c r="O108" s="24"/>
      <c r="P108" s="23"/>
    </row>
    <row r="109" spans="1:19" ht="16" thickBot="1" x14ac:dyDescent="0.4">
      <c r="A109" s="94">
        <v>1051100000</v>
      </c>
      <c r="B109" s="122" t="s">
        <v>209</v>
      </c>
      <c r="C109" s="118" t="s">
        <v>26</v>
      </c>
      <c r="D109" s="83">
        <v>2</v>
      </c>
      <c r="E109" s="84" t="s">
        <v>210</v>
      </c>
      <c r="F109" s="85"/>
      <c r="G109" s="86"/>
      <c r="H109" s="87"/>
      <c r="I109" s="88" t="s">
        <v>19</v>
      </c>
      <c r="J109" s="89"/>
      <c r="K109" s="90"/>
      <c r="L109" s="91" t="s">
        <v>19</v>
      </c>
      <c r="M109" s="90"/>
      <c r="N109" s="91" t="s">
        <v>19</v>
      </c>
      <c r="O109" s="92">
        <v>2074.81</v>
      </c>
      <c r="P109" s="166">
        <f>SUM(N105+N106+N107+N108+O109)</f>
        <v>4491.6200000000008</v>
      </c>
    </row>
    <row r="110" spans="1:19" ht="15.5" x14ac:dyDescent="0.35">
      <c r="A110" s="68">
        <v>1050700001</v>
      </c>
      <c r="B110" s="69" t="s">
        <v>103</v>
      </c>
      <c r="C110" s="117" t="s">
        <v>26</v>
      </c>
      <c r="D110" s="71">
        <v>1</v>
      </c>
      <c r="E110" s="72" t="s">
        <v>69</v>
      </c>
      <c r="F110" s="73"/>
      <c r="G110" s="74"/>
      <c r="H110" s="75"/>
      <c r="I110" s="76" t="s">
        <v>19</v>
      </c>
      <c r="J110" s="77"/>
      <c r="K110" s="78"/>
      <c r="L110" s="79" t="s">
        <v>19</v>
      </c>
      <c r="M110" s="78"/>
      <c r="N110" s="79" t="s">
        <v>19</v>
      </c>
      <c r="O110" s="80">
        <v>2300</v>
      </c>
      <c r="P110" s="81"/>
    </row>
    <row r="111" spans="1:19" ht="15.5" x14ac:dyDescent="0.35">
      <c r="A111" s="55">
        <v>1050700001</v>
      </c>
      <c r="B111" s="56" t="s">
        <v>103</v>
      </c>
      <c r="C111" s="57" t="s">
        <v>26</v>
      </c>
      <c r="D111" s="13">
        <v>2</v>
      </c>
      <c r="E111" s="14" t="s">
        <v>198</v>
      </c>
      <c r="F111" s="15"/>
      <c r="G111" s="16"/>
      <c r="H111" s="17"/>
      <c r="I111" s="18" t="s">
        <v>19</v>
      </c>
      <c r="J111" s="19"/>
      <c r="K111" s="22"/>
      <c r="L111" s="21" t="s">
        <v>19</v>
      </c>
      <c r="M111" s="22"/>
      <c r="N111" s="21" t="s">
        <v>19</v>
      </c>
      <c r="O111" s="24">
        <v>300</v>
      </c>
      <c r="P111" s="23"/>
    </row>
    <row r="112" spans="1:19" ht="16" thickBot="1" x14ac:dyDescent="0.4">
      <c r="A112" s="55">
        <v>1050700001</v>
      </c>
      <c r="B112" s="95" t="s">
        <v>103</v>
      </c>
      <c r="C112" s="118" t="s">
        <v>26</v>
      </c>
      <c r="D112" s="83">
        <v>3</v>
      </c>
      <c r="E112" s="84" t="s">
        <v>199</v>
      </c>
      <c r="F112" s="85"/>
      <c r="G112" s="86"/>
      <c r="H112" s="87"/>
      <c r="I112" s="88" t="s">
        <v>19</v>
      </c>
      <c r="J112" s="89"/>
      <c r="K112" s="90"/>
      <c r="L112" s="91" t="s">
        <v>19</v>
      </c>
      <c r="M112" s="90"/>
      <c r="N112" s="91" t="s">
        <v>19</v>
      </c>
      <c r="O112" s="92">
        <v>144.35</v>
      </c>
      <c r="P112" s="166">
        <f>SUM(O110+O111+O112)</f>
        <v>2744.35</v>
      </c>
    </row>
    <row r="113" spans="1:16" ht="31" x14ac:dyDescent="0.35">
      <c r="A113" s="205">
        <v>1050900001</v>
      </c>
      <c r="B113" s="201" t="s">
        <v>107</v>
      </c>
      <c r="C113" s="70" t="s">
        <v>18</v>
      </c>
      <c r="D113" s="71">
        <v>1</v>
      </c>
      <c r="E113" s="72" t="s">
        <v>104</v>
      </c>
      <c r="F113" s="73"/>
      <c r="G113" s="74"/>
      <c r="H113" s="75"/>
      <c r="I113" s="76" t="s">
        <v>19</v>
      </c>
      <c r="J113" s="77"/>
      <c r="K113" s="78"/>
      <c r="L113" s="79" t="s">
        <v>19</v>
      </c>
      <c r="M113" s="78"/>
      <c r="N113" s="79" t="s">
        <v>19</v>
      </c>
      <c r="O113" s="80">
        <v>1650</v>
      </c>
      <c r="P113" s="81"/>
    </row>
    <row r="114" spans="1:16" ht="31" x14ac:dyDescent="0.35">
      <c r="A114" s="199">
        <v>1050900001</v>
      </c>
      <c r="B114" s="202" t="s">
        <v>107</v>
      </c>
      <c r="C114" s="25" t="s">
        <v>18</v>
      </c>
      <c r="D114" s="13">
        <v>1</v>
      </c>
      <c r="E114" s="14" t="s">
        <v>105</v>
      </c>
      <c r="F114" s="15"/>
      <c r="G114" s="16"/>
      <c r="H114" s="17"/>
      <c r="I114" s="18" t="s">
        <v>19</v>
      </c>
      <c r="J114" s="19"/>
      <c r="K114" s="22"/>
      <c r="L114" s="21" t="s">
        <v>19</v>
      </c>
      <c r="M114" s="22"/>
      <c r="N114" s="21" t="s">
        <v>19</v>
      </c>
      <c r="O114" s="24">
        <v>1001.97</v>
      </c>
      <c r="P114" s="23"/>
    </row>
    <row r="115" spans="1:16" ht="47" thickBot="1" x14ac:dyDescent="0.4">
      <c r="A115" s="206">
        <v>1050900001</v>
      </c>
      <c r="B115" s="200" t="s">
        <v>107</v>
      </c>
      <c r="C115" s="82" t="s">
        <v>18</v>
      </c>
      <c r="D115" s="83">
        <v>2</v>
      </c>
      <c r="E115" s="84" t="s">
        <v>106</v>
      </c>
      <c r="F115" s="85"/>
      <c r="G115" s="86"/>
      <c r="H115" s="87"/>
      <c r="I115" s="88" t="s">
        <v>19</v>
      </c>
      <c r="J115" s="89"/>
      <c r="K115" s="90"/>
      <c r="L115" s="91" t="s">
        <v>19</v>
      </c>
      <c r="M115" s="90"/>
      <c r="N115" s="91" t="s">
        <v>19</v>
      </c>
      <c r="O115" s="92">
        <v>1112.0999999999999</v>
      </c>
      <c r="P115" s="166">
        <f>SUM(O113+O114+O115)</f>
        <v>3764.07</v>
      </c>
    </row>
    <row r="116" spans="1:16" ht="15.5" x14ac:dyDescent="0.35">
      <c r="A116" s="68">
        <v>1060300001</v>
      </c>
      <c r="B116" s="69" t="s">
        <v>108</v>
      </c>
      <c r="C116" s="57" t="s">
        <v>26</v>
      </c>
      <c r="D116" s="13">
        <v>2</v>
      </c>
      <c r="E116" s="14" t="s">
        <v>200</v>
      </c>
      <c r="F116" s="15">
        <v>12</v>
      </c>
      <c r="G116" s="16"/>
      <c r="H116" s="17"/>
      <c r="I116" s="18" t="s">
        <v>19</v>
      </c>
      <c r="J116" s="19"/>
      <c r="K116" s="20"/>
      <c r="L116" s="21" t="s">
        <v>19</v>
      </c>
      <c r="M116" s="20"/>
      <c r="N116" s="21" t="s">
        <v>19</v>
      </c>
      <c r="O116" s="24">
        <v>1238.3</v>
      </c>
      <c r="P116" s="81"/>
    </row>
    <row r="117" spans="1:16" ht="31" x14ac:dyDescent="0.35">
      <c r="A117" s="205">
        <v>1060300001</v>
      </c>
      <c r="B117" s="201" t="s">
        <v>108</v>
      </c>
      <c r="C117" s="57" t="s">
        <v>26</v>
      </c>
      <c r="D117" s="13">
        <v>2</v>
      </c>
      <c r="E117" s="14" t="s">
        <v>201</v>
      </c>
      <c r="F117" s="15">
        <v>12</v>
      </c>
      <c r="G117" s="16"/>
      <c r="H117" s="17"/>
      <c r="I117" s="18" t="s">
        <v>19</v>
      </c>
      <c r="J117" s="19"/>
      <c r="K117" s="22"/>
      <c r="L117" s="21" t="s">
        <v>19</v>
      </c>
      <c r="M117" s="22"/>
      <c r="N117" s="21" t="s">
        <v>19</v>
      </c>
      <c r="O117" s="24">
        <v>1238.3</v>
      </c>
      <c r="P117" s="81"/>
    </row>
    <row r="118" spans="1:16" ht="15.5" x14ac:dyDescent="0.35">
      <c r="A118" s="68">
        <v>1060300001</v>
      </c>
      <c r="B118" s="69" t="s">
        <v>108</v>
      </c>
      <c r="C118" s="57" t="s">
        <v>26</v>
      </c>
      <c r="D118" s="13">
        <v>2</v>
      </c>
      <c r="E118" s="14" t="s">
        <v>202</v>
      </c>
      <c r="F118" s="15">
        <v>12</v>
      </c>
      <c r="G118" s="16"/>
      <c r="H118" s="17"/>
      <c r="I118" s="18" t="s">
        <v>19</v>
      </c>
      <c r="J118" s="19"/>
      <c r="K118" s="22"/>
      <c r="L118" s="21" t="s">
        <v>19</v>
      </c>
      <c r="M118" s="22"/>
      <c r="N118" s="21" t="s">
        <v>19</v>
      </c>
      <c r="O118" s="24">
        <v>1238.3</v>
      </c>
      <c r="P118" s="81"/>
    </row>
    <row r="119" spans="1:16" ht="15.5" x14ac:dyDescent="0.35">
      <c r="A119" s="68">
        <v>1060300001</v>
      </c>
      <c r="B119" s="69" t="s">
        <v>108</v>
      </c>
      <c r="C119" s="57" t="s">
        <v>26</v>
      </c>
      <c r="D119" s="13">
        <v>2</v>
      </c>
      <c r="E119" s="14" t="s">
        <v>203</v>
      </c>
      <c r="F119" s="15">
        <v>12</v>
      </c>
      <c r="G119" s="16"/>
      <c r="H119" s="17"/>
      <c r="I119" s="18" t="s">
        <v>19</v>
      </c>
      <c r="J119" s="19"/>
      <c r="K119" s="22"/>
      <c r="L119" s="21" t="s">
        <v>19</v>
      </c>
      <c r="M119" s="22"/>
      <c r="N119" s="21" t="s">
        <v>19</v>
      </c>
      <c r="O119" s="24">
        <v>1238.3</v>
      </c>
      <c r="P119" s="81"/>
    </row>
    <row r="120" spans="1:16" ht="31" x14ac:dyDescent="0.35">
      <c r="A120" s="205">
        <v>1060300001</v>
      </c>
      <c r="B120" s="201" t="s">
        <v>108</v>
      </c>
      <c r="C120" s="57" t="s">
        <v>26</v>
      </c>
      <c r="D120" s="13">
        <v>2</v>
      </c>
      <c r="E120" s="14" t="s">
        <v>204</v>
      </c>
      <c r="F120" s="15">
        <v>12</v>
      </c>
      <c r="G120" s="16"/>
      <c r="H120" s="17"/>
      <c r="I120" s="18" t="s">
        <v>19</v>
      </c>
      <c r="J120" s="19"/>
      <c r="K120" s="22"/>
      <c r="L120" s="21" t="s">
        <v>19</v>
      </c>
      <c r="M120" s="22"/>
      <c r="N120" s="21" t="s">
        <v>19</v>
      </c>
      <c r="O120" s="24">
        <v>619.15</v>
      </c>
      <c r="P120" s="81"/>
    </row>
    <row r="121" spans="1:16" ht="31" x14ac:dyDescent="0.35">
      <c r="A121" s="205">
        <v>1060300001</v>
      </c>
      <c r="B121" s="201" t="s">
        <v>108</v>
      </c>
      <c r="C121" s="57" t="s">
        <v>26</v>
      </c>
      <c r="D121" s="13">
        <v>2</v>
      </c>
      <c r="E121" s="14" t="s">
        <v>205</v>
      </c>
      <c r="F121" s="15">
        <v>12</v>
      </c>
      <c r="G121" s="16"/>
      <c r="H121" s="17"/>
      <c r="I121" s="18" t="s">
        <v>19</v>
      </c>
      <c r="J121" s="19"/>
      <c r="K121" s="22"/>
      <c r="L121" s="21" t="s">
        <v>19</v>
      </c>
      <c r="M121" s="22"/>
      <c r="N121" s="21" t="s">
        <v>19</v>
      </c>
      <c r="O121" s="24">
        <v>619.15</v>
      </c>
      <c r="P121" s="81"/>
    </row>
    <row r="122" spans="1:16" ht="16" thickBot="1" x14ac:dyDescent="0.4">
      <c r="A122" s="68">
        <v>1060300001</v>
      </c>
      <c r="B122" s="95" t="s">
        <v>108</v>
      </c>
      <c r="C122" s="118" t="s">
        <v>26</v>
      </c>
      <c r="D122" s="83">
        <v>2</v>
      </c>
      <c r="E122" s="84" t="s">
        <v>206</v>
      </c>
      <c r="F122" s="85">
        <v>12</v>
      </c>
      <c r="G122" s="86"/>
      <c r="H122" s="87"/>
      <c r="I122" s="88" t="s">
        <v>19</v>
      </c>
      <c r="J122" s="89"/>
      <c r="K122" s="90"/>
      <c r="L122" s="91" t="s">
        <v>19</v>
      </c>
      <c r="M122" s="90"/>
      <c r="N122" s="91" t="s">
        <v>19</v>
      </c>
      <c r="O122" s="92">
        <v>1238.31</v>
      </c>
      <c r="P122" s="166">
        <f>SUM(O116+O117+O118+O119+O120+O121+O122)</f>
        <v>7429.8099999999995</v>
      </c>
    </row>
    <row r="123" spans="1:16" ht="15.5" x14ac:dyDescent="0.35">
      <c r="A123" s="68">
        <v>1061400001</v>
      </c>
      <c r="B123" s="69" t="s">
        <v>109</v>
      </c>
      <c r="C123" s="70" t="s">
        <v>26</v>
      </c>
      <c r="D123" s="71">
        <v>1</v>
      </c>
      <c r="E123" s="72" t="s">
        <v>110</v>
      </c>
      <c r="F123" s="73"/>
      <c r="G123" s="74"/>
      <c r="H123" s="75"/>
      <c r="I123" s="76" t="s">
        <v>19</v>
      </c>
      <c r="J123" s="77"/>
      <c r="K123" s="78"/>
      <c r="L123" s="79" t="s">
        <v>19</v>
      </c>
      <c r="M123" s="78"/>
      <c r="N123" s="79" t="s">
        <v>19</v>
      </c>
      <c r="O123" s="80">
        <v>2000</v>
      </c>
      <c r="P123" s="81"/>
    </row>
    <row r="124" spans="1:16" ht="15.5" x14ac:dyDescent="0.35">
      <c r="A124" s="55">
        <v>1061400001</v>
      </c>
      <c r="B124" s="56" t="s">
        <v>109</v>
      </c>
      <c r="C124" s="25" t="s">
        <v>26</v>
      </c>
      <c r="D124" s="13">
        <v>1</v>
      </c>
      <c r="E124" s="14" t="s">
        <v>111</v>
      </c>
      <c r="F124" s="15"/>
      <c r="G124" s="16"/>
      <c r="H124" s="17"/>
      <c r="I124" s="18" t="s">
        <v>19</v>
      </c>
      <c r="J124" s="19"/>
      <c r="K124" s="22"/>
      <c r="L124" s="21" t="s">
        <v>19</v>
      </c>
      <c r="M124" s="22"/>
      <c r="N124" s="21" t="s">
        <v>19</v>
      </c>
      <c r="O124" s="24">
        <v>1286.25</v>
      </c>
      <c r="P124" s="23"/>
    </row>
    <row r="125" spans="1:16" ht="15.5" x14ac:dyDescent="0.35">
      <c r="A125" s="55">
        <v>1061400001</v>
      </c>
      <c r="B125" s="56" t="s">
        <v>109</v>
      </c>
      <c r="C125" s="25" t="s">
        <v>26</v>
      </c>
      <c r="D125" s="13">
        <v>2</v>
      </c>
      <c r="E125" s="14" t="s">
        <v>112</v>
      </c>
      <c r="F125" s="15"/>
      <c r="G125" s="16"/>
      <c r="H125" s="17"/>
      <c r="I125" s="18" t="s">
        <v>19</v>
      </c>
      <c r="J125" s="19"/>
      <c r="K125" s="22"/>
      <c r="L125" s="21" t="s">
        <v>19</v>
      </c>
      <c r="M125" s="22"/>
      <c r="N125" s="21" t="s">
        <v>19</v>
      </c>
      <c r="O125" s="24">
        <v>1700</v>
      </c>
      <c r="P125" s="23"/>
    </row>
    <row r="126" spans="1:16" ht="15.5" x14ac:dyDescent="0.35">
      <c r="A126" s="55">
        <v>1061400001</v>
      </c>
      <c r="B126" s="56" t="s">
        <v>109</v>
      </c>
      <c r="C126" s="25" t="s">
        <v>18</v>
      </c>
      <c r="D126" s="13">
        <v>3</v>
      </c>
      <c r="E126" s="14" t="s">
        <v>113</v>
      </c>
      <c r="F126" s="15">
        <v>3</v>
      </c>
      <c r="G126" s="16"/>
      <c r="H126" s="17"/>
      <c r="I126" s="18" t="s">
        <v>19</v>
      </c>
      <c r="J126" s="19" t="s">
        <v>51</v>
      </c>
      <c r="K126" s="22">
        <v>10</v>
      </c>
      <c r="L126" s="21">
        <v>541.19999999999993</v>
      </c>
      <c r="M126" s="22"/>
      <c r="N126" s="21" t="s">
        <v>19</v>
      </c>
      <c r="O126" s="24"/>
      <c r="P126" s="23"/>
    </row>
    <row r="127" spans="1:16" ht="15.5" x14ac:dyDescent="0.35">
      <c r="A127" s="55">
        <v>1061400001</v>
      </c>
      <c r="B127" s="56" t="s">
        <v>109</v>
      </c>
      <c r="C127" s="25" t="s">
        <v>18</v>
      </c>
      <c r="D127" s="13">
        <v>3</v>
      </c>
      <c r="E127" s="14" t="s">
        <v>113</v>
      </c>
      <c r="F127" s="15">
        <v>9</v>
      </c>
      <c r="G127" s="16"/>
      <c r="H127" s="17"/>
      <c r="I127" s="18" t="s">
        <v>19</v>
      </c>
      <c r="J127" s="19" t="s">
        <v>51</v>
      </c>
      <c r="K127" s="22"/>
      <c r="L127" s="21" t="s">
        <v>19</v>
      </c>
      <c r="M127" s="22">
        <v>10</v>
      </c>
      <c r="N127" s="21">
        <v>1712.7</v>
      </c>
      <c r="O127" s="24"/>
      <c r="P127" s="23"/>
    </row>
    <row r="128" spans="1:16" ht="16" thickBot="1" x14ac:dyDescent="0.4">
      <c r="A128" s="94">
        <v>1061400001</v>
      </c>
      <c r="B128" s="95" t="s">
        <v>109</v>
      </c>
      <c r="C128" s="82" t="s">
        <v>18</v>
      </c>
      <c r="D128" s="83">
        <v>3</v>
      </c>
      <c r="E128" s="84" t="s">
        <v>114</v>
      </c>
      <c r="F128" s="85">
        <v>5</v>
      </c>
      <c r="G128" s="86"/>
      <c r="H128" s="87"/>
      <c r="I128" s="88" t="s">
        <v>19</v>
      </c>
      <c r="J128" s="89" t="s">
        <v>51</v>
      </c>
      <c r="K128" s="90"/>
      <c r="L128" s="91" t="s">
        <v>19</v>
      </c>
      <c r="M128" s="90">
        <v>25</v>
      </c>
      <c r="N128" s="91">
        <v>2378.75</v>
      </c>
      <c r="O128" s="92"/>
      <c r="P128" s="166">
        <f>SUM(O123+O124+O125+L126+N127+N128)</f>
        <v>9618.9</v>
      </c>
    </row>
    <row r="129" spans="1:18" ht="16" thickBot="1" x14ac:dyDescent="0.4">
      <c r="A129" s="171" t="s">
        <v>215</v>
      </c>
      <c r="B129" s="172" t="s">
        <v>214</v>
      </c>
      <c r="C129" s="173"/>
      <c r="D129" s="174"/>
      <c r="E129" s="175"/>
      <c r="F129" s="176"/>
      <c r="G129" s="177"/>
      <c r="H129" s="178"/>
      <c r="I129" s="179"/>
      <c r="J129" s="180"/>
      <c r="K129" s="181"/>
      <c r="L129" s="182"/>
      <c r="M129" s="181"/>
      <c r="N129" s="182"/>
      <c r="O129" s="183"/>
      <c r="P129" s="186">
        <v>9249.4500000000007</v>
      </c>
    </row>
    <row r="130" spans="1:18" ht="46.5" x14ac:dyDescent="0.35">
      <c r="A130" s="205">
        <v>2001100001</v>
      </c>
      <c r="B130" s="201" t="s">
        <v>211</v>
      </c>
      <c r="C130" s="70" t="s">
        <v>26</v>
      </c>
      <c r="D130" s="71">
        <v>1</v>
      </c>
      <c r="E130" s="72" t="s">
        <v>212</v>
      </c>
      <c r="F130" s="73"/>
      <c r="G130" s="74"/>
      <c r="H130" s="75"/>
      <c r="I130" s="76" t="s">
        <v>19</v>
      </c>
      <c r="J130" s="77"/>
      <c r="K130" s="78"/>
      <c r="L130" s="79" t="s">
        <v>19</v>
      </c>
      <c r="M130" s="78"/>
      <c r="N130" s="79" t="s">
        <v>19</v>
      </c>
      <c r="O130" s="80">
        <v>900</v>
      </c>
      <c r="P130" s="185"/>
    </row>
    <row r="131" spans="1:18" ht="47" thickBot="1" x14ac:dyDescent="0.4">
      <c r="A131" s="203">
        <v>2001100001</v>
      </c>
      <c r="B131" s="204" t="s">
        <v>211</v>
      </c>
      <c r="C131" s="118" t="s">
        <v>26</v>
      </c>
      <c r="D131" s="83">
        <v>2</v>
      </c>
      <c r="E131" s="84" t="s">
        <v>213</v>
      </c>
      <c r="F131" s="85"/>
      <c r="G131" s="86"/>
      <c r="H131" s="87"/>
      <c r="I131" s="88" t="s">
        <v>19</v>
      </c>
      <c r="J131" s="89"/>
      <c r="K131" s="90"/>
      <c r="L131" s="91" t="s">
        <v>19</v>
      </c>
      <c r="M131" s="90"/>
      <c r="N131" s="91" t="s">
        <v>19</v>
      </c>
      <c r="O131" s="92">
        <v>600</v>
      </c>
      <c r="P131" s="184">
        <f>SUM(O130+O131)</f>
        <v>1500</v>
      </c>
    </row>
    <row r="132" spans="1:18" ht="15.5" x14ac:dyDescent="0.35">
      <c r="A132" s="67">
        <v>1060400000</v>
      </c>
      <c r="B132" s="66" t="s">
        <v>216</v>
      </c>
      <c r="C132" s="57" t="s">
        <v>18</v>
      </c>
      <c r="D132" s="13">
        <v>1</v>
      </c>
      <c r="E132" s="14" t="s">
        <v>217</v>
      </c>
      <c r="F132" s="42">
        <v>6</v>
      </c>
      <c r="G132" s="43"/>
      <c r="H132" s="44"/>
      <c r="I132" s="45" t="s">
        <v>19</v>
      </c>
      <c r="J132" s="46" t="s">
        <v>21</v>
      </c>
      <c r="K132" s="187">
        <v>12</v>
      </c>
      <c r="L132" s="48">
        <v>1221.1200000000001</v>
      </c>
      <c r="M132" s="20"/>
      <c r="N132" s="21" t="s">
        <v>19</v>
      </c>
      <c r="O132" s="24"/>
      <c r="P132" s="185"/>
      <c r="R132" s="169" t="s">
        <v>233</v>
      </c>
    </row>
    <row r="133" spans="1:18" ht="15.5" x14ac:dyDescent="0.35">
      <c r="A133" s="67">
        <v>1060400000</v>
      </c>
      <c r="B133" s="66" t="s">
        <v>216</v>
      </c>
      <c r="C133" s="57" t="s">
        <v>18</v>
      </c>
      <c r="D133" s="13">
        <v>1</v>
      </c>
      <c r="E133" s="14" t="s">
        <v>217</v>
      </c>
      <c r="F133" s="42">
        <v>6</v>
      </c>
      <c r="G133" s="43"/>
      <c r="H133" s="44"/>
      <c r="I133" s="45" t="s">
        <v>19</v>
      </c>
      <c r="J133" s="46" t="s">
        <v>21</v>
      </c>
      <c r="K133" s="47">
        <v>12</v>
      </c>
      <c r="L133" s="48">
        <v>1221.1200000000001</v>
      </c>
      <c r="M133" s="22"/>
      <c r="N133" s="21" t="s">
        <v>19</v>
      </c>
      <c r="O133" s="24"/>
      <c r="P133" s="185"/>
      <c r="R133" s="169" t="s">
        <v>235</v>
      </c>
    </row>
    <row r="134" spans="1:18" ht="15.5" x14ac:dyDescent="0.35">
      <c r="A134" s="67">
        <v>1060400000</v>
      </c>
      <c r="B134" s="66" t="s">
        <v>216</v>
      </c>
      <c r="C134" s="57" t="s">
        <v>18</v>
      </c>
      <c r="D134" s="13">
        <v>1</v>
      </c>
      <c r="E134" s="14" t="s">
        <v>217</v>
      </c>
      <c r="F134" s="42">
        <v>6</v>
      </c>
      <c r="G134" s="43"/>
      <c r="H134" s="44"/>
      <c r="I134" s="45" t="s">
        <v>19</v>
      </c>
      <c r="J134" s="46" t="s">
        <v>51</v>
      </c>
      <c r="K134" s="47">
        <v>12</v>
      </c>
      <c r="L134" s="48">
        <v>1298.8799999999999</v>
      </c>
      <c r="M134" s="22"/>
      <c r="N134" s="21" t="s">
        <v>19</v>
      </c>
      <c r="O134" s="24"/>
      <c r="P134" s="185"/>
    </row>
    <row r="135" spans="1:18" ht="15.5" x14ac:dyDescent="0.35">
      <c r="A135" s="67">
        <v>1060400000</v>
      </c>
      <c r="B135" s="66" t="s">
        <v>216</v>
      </c>
      <c r="C135" s="57" t="s">
        <v>18</v>
      </c>
      <c r="D135" s="13">
        <v>2</v>
      </c>
      <c r="E135" s="14" t="s">
        <v>218</v>
      </c>
      <c r="F135" s="42">
        <v>6</v>
      </c>
      <c r="G135" s="43"/>
      <c r="H135" s="44"/>
      <c r="I135" s="45" t="s">
        <v>19</v>
      </c>
      <c r="J135" s="46" t="s">
        <v>21</v>
      </c>
      <c r="K135" s="47">
        <v>18</v>
      </c>
      <c r="L135" s="48">
        <v>1831.6800000000003</v>
      </c>
      <c r="M135" s="22"/>
      <c r="N135" s="21" t="s">
        <v>19</v>
      </c>
      <c r="O135" s="24"/>
      <c r="P135" s="185"/>
    </row>
    <row r="136" spans="1:18" ht="16" thickBot="1" x14ac:dyDescent="0.4">
      <c r="A136" s="145">
        <v>1060400000</v>
      </c>
      <c r="B136" s="122" t="s">
        <v>216</v>
      </c>
      <c r="C136" s="118" t="s">
        <v>76</v>
      </c>
      <c r="D136" s="83">
        <v>2</v>
      </c>
      <c r="E136" s="84" t="s">
        <v>219</v>
      </c>
      <c r="F136" s="85"/>
      <c r="G136" s="86"/>
      <c r="H136" s="87"/>
      <c r="I136" s="88" t="s">
        <v>19</v>
      </c>
      <c r="J136" s="89"/>
      <c r="K136" s="90"/>
      <c r="L136" s="91" t="s">
        <v>19</v>
      </c>
      <c r="M136" s="90"/>
      <c r="N136" s="91" t="s">
        <v>19</v>
      </c>
      <c r="O136" s="92">
        <v>48.02</v>
      </c>
      <c r="P136" s="184">
        <f>SUM(L132+L133+L134+L135+O136)</f>
        <v>5620.8200000000006</v>
      </c>
    </row>
    <row r="137" spans="1:18" ht="15.5" x14ac:dyDescent="0.35">
      <c r="A137" s="67">
        <v>1060500001</v>
      </c>
      <c r="B137" s="66" t="s">
        <v>225</v>
      </c>
      <c r="C137" s="57" t="s">
        <v>18</v>
      </c>
      <c r="D137" s="13">
        <v>1</v>
      </c>
      <c r="E137" s="14" t="s">
        <v>220</v>
      </c>
      <c r="F137" s="42">
        <v>3</v>
      </c>
      <c r="G137" s="43"/>
      <c r="H137" s="44"/>
      <c r="I137" s="45" t="s">
        <v>19</v>
      </c>
      <c r="J137" s="46" t="s">
        <v>51</v>
      </c>
      <c r="K137" s="187">
        <v>12</v>
      </c>
      <c r="L137" s="48">
        <v>649.43999999999994</v>
      </c>
      <c r="M137" s="187">
        <v>12</v>
      </c>
      <c r="N137" s="48">
        <v>685.08</v>
      </c>
      <c r="O137" s="24"/>
      <c r="P137" s="185"/>
    </row>
    <row r="138" spans="1:18" ht="15.5" x14ac:dyDescent="0.35">
      <c r="A138" s="67">
        <v>1060500001</v>
      </c>
      <c r="B138" s="66" t="s">
        <v>225</v>
      </c>
      <c r="C138" s="57" t="s">
        <v>18</v>
      </c>
      <c r="D138" s="13">
        <v>1</v>
      </c>
      <c r="E138" s="14" t="s">
        <v>220</v>
      </c>
      <c r="F138" s="42">
        <v>3</v>
      </c>
      <c r="G138" s="43"/>
      <c r="H138" s="44"/>
      <c r="I138" s="45" t="s">
        <v>19</v>
      </c>
      <c r="J138" s="46" t="s">
        <v>51</v>
      </c>
      <c r="K138" s="47">
        <v>12</v>
      </c>
      <c r="L138" s="48">
        <v>649.43999999999994</v>
      </c>
      <c r="M138" s="47">
        <v>12</v>
      </c>
      <c r="N138" s="48">
        <v>685.08</v>
      </c>
      <c r="O138" s="24"/>
      <c r="P138" s="185"/>
    </row>
    <row r="139" spans="1:18" ht="15.5" x14ac:dyDescent="0.35">
      <c r="A139" s="67">
        <v>1060500001</v>
      </c>
      <c r="B139" s="66" t="s">
        <v>225</v>
      </c>
      <c r="C139" s="57" t="s">
        <v>18</v>
      </c>
      <c r="D139" s="13">
        <v>1</v>
      </c>
      <c r="E139" s="14" t="s">
        <v>220</v>
      </c>
      <c r="F139" s="42">
        <v>3</v>
      </c>
      <c r="G139" s="43"/>
      <c r="H139" s="44"/>
      <c r="I139" s="45" t="s">
        <v>19</v>
      </c>
      <c r="J139" s="46" t="s">
        <v>51</v>
      </c>
      <c r="K139" s="47">
        <v>12</v>
      </c>
      <c r="L139" s="48">
        <v>649.43999999999994</v>
      </c>
      <c r="M139" s="47">
        <v>12</v>
      </c>
      <c r="N139" s="48">
        <v>685.08</v>
      </c>
      <c r="O139" s="24"/>
      <c r="P139" s="185"/>
    </row>
    <row r="140" spans="1:18" ht="15.5" x14ac:dyDescent="0.35">
      <c r="A140" s="67">
        <v>1060500001</v>
      </c>
      <c r="B140" s="66" t="s">
        <v>225</v>
      </c>
      <c r="C140" s="57" t="s">
        <v>18</v>
      </c>
      <c r="D140" s="13">
        <v>1</v>
      </c>
      <c r="E140" s="14" t="s">
        <v>220</v>
      </c>
      <c r="F140" s="42">
        <v>3</v>
      </c>
      <c r="G140" s="43"/>
      <c r="H140" s="44"/>
      <c r="I140" s="45" t="s">
        <v>19</v>
      </c>
      <c r="J140" s="46" t="s">
        <v>51</v>
      </c>
      <c r="K140" s="47">
        <v>12</v>
      </c>
      <c r="L140" s="48">
        <v>649.43999999999994</v>
      </c>
      <c r="M140" s="47">
        <v>12</v>
      </c>
      <c r="N140" s="48">
        <v>685.08</v>
      </c>
      <c r="O140" s="24"/>
      <c r="P140" s="185"/>
    </row>
    <row r="141" spans="1:18" ht="15.5" x14ac:dyDescent="0.35">
      <c r="A141" s="67">
        <v>1060500001</v>
      </c>
      <c r="B141" s="66" t="s">
        <v>225</v>
      </c>
      <c r="C141" s="57" t="s">
        <v>18</v>
      </c>
      <c r="D141" s="13">
        <v>1</v>
      </c>
      <c r="E141" s="14" t="s">
        <v>220</v>
      </c>
      <c r="F141" s="42">
        <v>3</v>
      </c>
      <c r="G141" s="43"/>
      <c r="H141" s="44"/>
      <c r="I141" s="45" t="s">
        <v>19</v>
      </c>
      <c r="J141" s="46" t="s">
        <v>51</v>
      </c>
      <c r="K141" s="47">
        <v>12</v>
      </c>
      <c r="L141" s="48">
        <v>649.43999999999994</v>
      </c>
      <c r="M141" s="47">
        <v>12</v>
      </c>
      <c r="N141" s="48">
        <v>685.08</v>
      </c>
      <c r="O141" s="24"/>
      <c r="P141" s="185"/>
    </row>
    <row r="142" spans="1:18" ht="15.5" x14ac:dyDescent="0.35">
      <c r="A142" s="67">
        <v>1060500001</v>
      </c>
      <c r="B142" s="66" t="s">
        <v>225</v>
      </c>
      <c r="C142" s="57" t="s">
        <v>18</v>
      </c>
      <c r="D142" s="13">
        <v>1</v>
      </c>
      <c r="E142" s="14" t="s">
        <v>220</v>
      </c>
      <c r="F142" s="42">
        <v>3</v>
      </c>
      <c r="G142" s="43"/>
      <c r="H142" s="44"/>
      <c r="I142" s="45" t="s">
        <v>19</v>
      </c>
      <c r="J142" s="46" t="s">
        <v>51</v>
      </c>
      <c r="K142" s="47">
        <v>12</v>
      </c>
      <c r="L142" s="48">
        <v>649.43999999999994</v>
      </c>
      <c r="M142" s="47">
        <v>12</v>
      </c>
      <c r="N142" s="48">
        <v>685.08</v>
      </c>
      <c r="O142" s="24"/>
      <c r="P142" s="185"/>
    </row>
    <row r="143" spans="1:18" ht="15.5" x14ac:dyDescent="0.35">
      <c r="A143" s="67">
        <v>1060500001</v>
      </c>
      <c r="B143" s="66" t="s">
        <v>225</v>
      </c>
      <c r="C143" s="57" t="s">
        <v>18</v>
      </c>
      <c r="D143" s="13">
        <v>2</v>
      </c>
      <c r="E143" s="14" t="s">
        <v>221</v>
      </c>
      <c r="F143" s="42">
        <v>3</v>
      </c>
      <c r="G143" s="43"/>
      <c r="H143" s="44"/>
      <c r="I143" s="45" t="s">
        <v>19</v>
      </c>
      <c r="J143" s="46" t="s">
        <v>51</v>
      </c>
      <c r="K143" s="47">
        <v>20</v>
      </c>
      <c r="L143" s="48">
        <v>1082.3999999999999</v>
      </c>
      <c r="M143" s="47">
        <v>20</v>
      </c>
      <c r="N143" s="48">
        <v>1141.8000000000002</v>
      </c>
      <c r="O143" s="24"/>
      <c r="P143" s="185"/>
    </row>
    <row r="144" spans="1:18" ht="15.5" x14ac:dyDescent="0.35">
      <c r="A144" s="67">
        <v>1060500001</v>
      </c>
      <c r="B144" s="66" t="s">
        <v>225</v>
      </c>
      <c r="C144" s="57" t="s">
        <v>18</v>
      </c>
      <c r="D144" s="13">
        <v>2</v>
      </c>
      <c r="E144" s="14" t="s">
        <v>221</v>
      </c>
      <c r="F144" s="42">
        <v>3</v>
      </c>
      <c r="G144" s="43"/>
      <c r="H144" s="44"/>
      <c r="I144" s="45" t="s">
        <v>19</v>
      </c>
      <c r="J144" s="46" t="s">
        <v>51</v>
      </c>
      <c r="K144" s="47">
        <v>20</v>
      </c>
      <c r="L144" s="48">
        <v>1082.3999999999999</v>
      </c>
      <c r="M144" s="47">
        <v>20</v>
      </c>
      <c r="N144" s="48">
        <v>1141.8000000000002</v>
      </c>
      <c r="O144" s="24"/>
      <c r="P144" s="185"/>
    </row>
    <row r="145" spans="1:16" ht="31" x14ac:dyDescent="0.35">
      <c r="A145" s="197">
        <v>1060500001</v>
      </c>
      <c r="B145" s="198" t="s">
        <v>225</v>
      </c>
      <c r="C145" s="57" t="s">
        <v>26</v>
      </c>
      <c r="D145" s="13">
        <v>1</v>
      </c>
      <c r="E145" s="14" t="s">
        <v>222</v>
      </c>
      <c r="F145" s="15"/>
      <c r="G145" s="16"/>
      <c r="H145" s="17"/>
      <c r="I145" s="18" t="s">
        <v>19</v>
      </c>
      <c r="J145" s="19"/>
      <c r="K145" s="22"/>
      <c r="L145" s="21" t="s">
        <v>19</v>
      </c>
      <c r="M145" s="22"/>
      <c r="N145" s="21" t="s">
        <v>19</v>
      </c>
      <c r="O145" s="24">
        <v>760</v>
      </c>
      <c r="P145" s="185"/>
    </row>
    <row r="146" spans="1:16" ht="15.5" x14ac:dyDescent="0.35">
      <c r="A146" s="67">
        <v>1060500001</v>
      </c>
      <c r="B146" s="66" t="s">
        <v>225</v>
      </c>
      <c r="C146" s="57" t="s">
        <v>18</v>
      </c>
      <c r="D146" s="13">
        <v>1</v>
      </c>
      <c r="E146" s="14" t="s">
        <v>223</v>
      </c>
      <c r="F146" s="15"/>
      <c r="G146" s="16"/>
      <c r="H146" s="17"/>
      <c r="I146" s="18" t="s">
        <v>19</v>
      </c>
      <c r="J146" s="19"/>
      <c r="K146" s="22"/>
      <c r="L146" s="21" t="s">
        <v>19</v>
      </c>
      <c r="M146" s="22"/>
      <c r="N146" s="21" t="s">
        <v>19</v>
      </c>
      <c r="O146" s="24">
        <v>6500</v>
      </c>
      <c r="P146" s="185"/>
    </row>
    <row r="147" spans="1:16" ht="16" thickBot="1" x14ac:dyDescent="0.4">
      <c r="A147" s="145">
        <v>1060500001</v>
      </c>
      <c r="B147" s="122" t="s">
        <v>225</v>
      </c>
      <c r="C147" s="118" t="s">
        <v>26</v>
      </c>
      <c r="D147" s="83">
        <v>2</v>
      </c>
      <c r="E147" s="84" t="s">
        <v>224</v>
      </c>
      <c r="F147" s="85"/>
      <c r="G147" s="86"/>
      <c r="H147" s="87"/>
      <c r="I147" s="88" t="s">
        <v>19</v>
      </c>
      <c r="J147" s="89"/>
      <c r="K147" s="90"/>
      <c r="L147" s="91" t="s">
        <v>19</v>
      </c>
      <c r="M147" s="90"/>
      <c r="N147" s="91" t="s">
        <v>19</v>
      </c>
      <c r="O147" s="92">
        <v>5282.62</v>
      </c>
      <c r="P147" s="184">
        <f>SUM(L137+N137+L138+N138+L139+N139+L140+N140+L141+N141+L142+N142+L143+N143+L144+N144+O145+O146+O147)</f>
        <v>24998.14</v>
      </c>
    </row>
    <row r="148" spans="1:16" ht="15.5" x14ac:dyDescent="0.35">
      <c r="A148" s="68">
        <v>1060701001</v>
      </c>
      <c r="B148" s="69" t="s">
        <v>115</v>
      </c>
      <c r="C148" s="70" t="s">
        <v>18</v>
      </c>
      <c r="D148" s="71">
        <v>1</v>
      </c>
      <c r="E148" s="72" t="s">
        <v>116</v>
      </c>
      <c r="F148" s="73">
        <v>3.5</v>
      </c>
      <c r="G148" s="74"/>
      <c r="H148" s="75"/>
      <c r="I148" s="76" t="s">
        <v>19</v>
      </c>
      <c r="J148" s="77" t="s">
        <v>51</v>
      </c>
      <c r="K148" s="78"/>
      <c r="L148" s="79" t="s">
        <v>19</v>
      </c>
      <c r="M148" s="78">
        <v>20</v>
      </c>
      <c r="N148" s="79">
        <v>1332.1000000000001</v>
      </c>
      <c r="O148" s="80"/>
      <c r="P148" s="81"/>
    </row>
    <row r="149" spans="1:16" ht="15.5" x14ac:dyDescent="0.35">
      <c r="A149" s="55">
        <v>1060701001</v>
      </c>
      <c r="B149" s="56" t="s">
        <v>115</v>
      </c>
      <c r="C149" s="25" t="s">
        <v>18</v>
      </c>
      <c r="D149" s="13">
        <v>1</v>
      </c>
      <c r="E149" s="14" t="s">
        <v>116</v>
      </c>
      <c r="F149" s="15">
        <v>3.5</v>
      </c>
      <c r="G149" s="16"/>
      <c r="H149" s="17"/>
      <c r="I149" s="18" t="s">
        <v>19</v>
      </c>
      <c r="J149" s="19" t="s">
        <v>51</v>
      </c>
      <c r="K149" s="22"/>
      <c r="L149" s="21" t="s">
        <v>19</v>
      </c>
      <c r="M149" s="22">
        <v>20</v>
      </c>
      <c r="N149" s="21">
        <v>1332.1000000000001</v>
      </c>
      <c r="O149" s="24"/>
      <c r="P149" s="23"/>
    </row>
    <row r="150" spans="1:16" ht="15.5" x14ac:dyDescent="0.35">
      <c r="A150" s="55">
        <v>1060701001</v>
      </c>
      <c r="B150" s="56" t="s">
        <v>115</v>
      </c>
      <c r="C150" s="25" t="s">
        <v>18</v>
      </c>
      <c r="D150" s="13">
        <v>1</v>
      </c>
      <c r="E150" s="14" t="s">
        <v>116</v>
      </c>
      <c r="F150" s="15">
        <v>3.5</v>
      </c>
      <c r="G150" s="16"/>
      <c r="H150" s="17"/>
      <c r="I150" s="18" t="s">
        <v>19</v>
      </c>
      <c r="J150" s="19" t="s">
        <v>51</v>
      </c>
      <c r="K150" s="22"/>
      <c r="L150" s="21" t="s">
        <v>19</v>
      </c>
      <c r="M150" s="22">
        <v>20</v>
      </c>
      <c r="N150" s="21">
        <v>1332.1000000000001</v>
      </c>
      <c r="O150" s="24"/>
      <c r="P150" s="23"/>
    </row>
    <row r="151" spans="1:16" ht="15.5" x14ac:dyDescent="0.35">
      <c r="A151" s="55">
        <v>1060701001</v>
      </c>
      <c r="B151" s="56" t="s">
        <v>115</v>
      </c>
      <c r="C151" s="25" t="s">
        <v>18</v>
      </c>
      <c r="D151" s="13">
        <v>1</v>
      </c>
      <c r="E151" s="14" t="s">
        <v>116</v>
      </c>
      <c r="F151" s="15">
        <v>3.5</v>
      </c>
      <c r="G151" s="16"/>
      <c r="H151" s="17"/>
      <c r="I151" s="18" t="s">
        <v>19</v>
      </c>
      <c r="J151" s="19" t="s">
        <v>51</v>
      </c>
      <c r="K151" s="22"/>
      <c r="L151" s="21" t="s">
        <v>19</v>
      </c>
      <c r="M151" s="22">
        <v>20</v>
      </c>
      <c r="N151" s="21">
        <v>1332.1000000000001</v>
      </c>
      <c r="O151" s="24"/>
      <c r="P151" s="23"/>
    </row>
    <row r="152" spans="1:16" ht="16" thickBot="1" x14ac:dyDescent="0.4">
      <c r="A152" s="151">
        <v>1060701001</v>
      </c>
      <c r="B152" s="152" t="s">
        <v>115</v>
      </c>
      <c r="C152" s="153" t="s">
        <v>26</v>
      </c>
      <c r="D152" s="154">
        <v>2</v>
      </c>
      <c r="E152" s="155" t="s">
        <v>117</v>
      </c>
      <c r="F152" s="156"/>
      <c r="G152" s="157"/>
      <c r="H152" s="158"/>
      <c r="I152" s="159" t="s">
        <v>19</v>
      </c>
      <c r="J152" s="160"/>
      <c r="K152" s="161"/>
      <c r="L152" s="162" t="s">
        <v>19</v>
      </c>
      <c r="M152" s="161"/>
      <c r="N152" s="162" t="s">
        <v>19</v>
      </c>
      <c r="O152" s="163">
        <v>337.28</v>
      </c>
      <c r="P152" s="168">
        <f>SUM(N148+N149+N150+N151+O152)</f>
        <v>5665.68</v>
      </c>
    </row>
    <row r="153" spans="1:16" ht="16" thickBot="1" x14ac:dyDescent="0.4">
      <c r="A153" s="96">
        <v>1060700011</v>
      </c>
      <c r="B153" s="97" t="s">
        <v>115</v>
      </c>
      <c r="C153" s="98" t="s">
        <v>26</v>
      </c>
      <c r="D153" s="99">
        <v>2</v>
      </c>
      <c r="E153" s="100" t="s">
        <v>112</v>
      </c>
      <c r="F153" s="101">
        <v>6</v>
      </c>
      <c r="G153" s="102"/>
      <c r="H153" s="103"/>
      <c r="I153" s="164" t="s">
        <v>19</v>
      </c>
      <c r="J153" s="105"/>
      <c r="K153" s="106"/>
      <c r="L153" s="165" t="s">
        <v>19</v>
      </c>
      <c r="M153" s="106"/>
      <c r="N153" s="165" t="s">
        <v>19</v>
      </c>
      <c r="O153" s="108">
        <v>800</v>
      </c>
      <c r="P153" s="167">
        <f>SUM(O153)</f>
        <v>800</v>
      </c>
    </row>
    <row r="154" spans="1:16" ht="15.5" x14ac:dyDescent="0.35">
      <c r="A154" s="68">
        <v>1060800001</v>
      </c>
      <c r="B154" s="69" t="s">
        <v>118</v>
      </c>
      <c r="C154" s="70" t="s">
        <v>26</v>
      </c>
      <c r="D154" s="71">
        <v>2</v>
      </c>
      <c r="E154" s="72" t="s">
        <v>112</v>
      </c>
      <c r="F154" s="73"/>
      <c r="G154" s="74"/>
      <c r="H154" s="75"/>
      <c r="I154" s="76" t="s">
        <v>19</v>
      </c>
      <c r="J154" s="77"/>
      <c r="K154" s="78"/>
      <c r="L154" s="79" t="s">
        <v>19</v>
      </c>
      <c r="M154" s="78"/>
      <c r="N154" s="79" t="s">
        <v>19</v>
      </c>
      <c r="O154" s="80">
        <v>400</v>
      </c>
      <c r="P154" s="81"/>
    </row>
    <row r="155" spans="1:16" ht="47" thickBot="1" x14ac:dyDescent="0.4">
      <c r="A155" s="199">
        <v>1060800001</v>
      </c>
      <c r="B155" s="200" t="s">
        <v>118</v>
      </c>
      <c r="C155" s="82" t="s">
        <v>76</v>
      </c>
      <c r="D155" s="83">
        <v>2</v>
      </c>
      <c r="E155" s="120" t="s">
        <v>119</v>
      </c>
      <c r="F155" s="85"/>
      <c r="G155" s="86"/>
      <c r="H155" s="87"/>
      <c r="I155" s="88" t="s">
        <v>19</v>
      </c>
      <c r="J155" s="89"/>
      <c r="K155" s="90"/>
      <c r="L155" s="91" t="s">
        <v>19</v>
      </c>
      <c r="M155" s="90"/>
      <c r="N155" s="91" t="s">
        <v>19</v>
      </c>
      <c r="O155" s="92">
        <v>336.56</v>
      </c>
      <c r="P155" s="166">
        <f>SUM(O154+O155)</f>
        <v>736.56</v>
      </c>
    </row>
    <row r="156" spans="1:16" ht="31" x14ac:dyDescent="0.35">
      <c r="A156" s="199">
        <v>1061100001</v>
      </c>
      <c r="B156" s="201" t="s">
        <v>120</v>
      </c>
      <c r="C156" s="70" t="s">
        <v>18</v>
      </c>
      <c r="D156" s="71">
        <v>2</v>
      </c>
      <c r="E156" s="72" t="s">
        <v>121</v>
      </c>
      <c r="F156" s="73">
        <v>3</v>
      </c>
      <c r="G156" s="74"/>
      <c r="H156" s="75"/>
      <c r="I156" s="76" t="s">
        <v>19</v>
      </c>
      <c r="J156" s="77" t="s">
        <v>21</v>
      </c>
      <c r="K156" s="78">
        <v>46</v>
      </c>
      <c r="L156" s="79">
        <v>2340.4800000000005</v>
      </c>
      <c r="M156" s="78"/>
      <c r="N156" s="79" t="s">
        <v>19</v>
      </c>
      <c r="O156" s="119"/>
      <c r="P156" s="69"/>
    </row>
    <row r="157" spans="1:16" ht="31" x14ac:dyDescent="0.35">
      <c r="A157" s="199">
        <v>1061100001</v>
      </c>
      <c r="B157" s="202" t="s">
        <v>120</v>
      </c>
      <c r="C157" s="25" t="s">
        <v>18</v>
      </c>
      <c r="D157" s="13">
        <v>2</v>
      </c>
      <c r="E157" s="14" t="s">
        <v>121</v>
      </c>
      <c r="F157" s="15">
        <v>9</v>
      </c>
      <c r="G157" s="16"/>
      <c r="H157" s="17"/>
      <c r="I157" s="18" t="s">
        <v>19</v>
      </c>
      <c r="J157" s="19" t="s">
        <v>21</v>
      </c>
      <c r="K157" s="22"/>
      <c r="L157" s="21" t="s">
        <v>19</v>
      </c>
      <c r="M157" s="22">
        <v>46</v>
      </c>
      <c r="N157" s="21">
        <v>7406.4600000000009</v>
      </c>
      <c r="O157" s="32"/>
      <c r="P157" s="56"/>
    </row>
    <row r="158" spans="1:16" ht="16" thickBot="1" x14ac:dyDescent="0.4">
      <c r="A158" s="94">
        <v>1061100001</v>
      </c>
      <c r="B158" s="95" t="s">
        <v>120</v>
      </c>
      <c r="C158" s="82" t="s">
        <v>76</v>
      </c>
      <c r="D158" s="83">
        <v>1</v>
      </c>
      <c r="E158" s="84" t="s">
        <v>122</v>
      </c>
      <c r="F158" s="85"/>
      <c r="G158" s="86"/>
      <c r="H158" s="87"/>
      <c r="I158" s="88" t="s">
        <v>19</v>
      </c>
      <c r="J158" s="89"/>
      <c r="K158" s="90"/>
      <c r="L158" s="91" t="s">
        <v>19</v>
      </c>
      <c r="M158" s="90"/>
      <c r="N158" s="91" t="s">
        <v>19</v>
      </c>
      <c r="O158" s="121">
        <v>302.76</v>
      </c>
      <c r="P158" s="166">
        <f>SUM(L156+N157+O158)</f>
        <v>10049.700000000003</v>
      </c>
    </row>
    <row r="159" spans="1:16" ht="15.5" x14ac:dyDescent="0.35">
      <c r="A159" s="29">
        <v>1060900000</v>
      </c>
      <c r="B159" s="69" t="s">
        <v>123</v>
      </c>
      <c r="C159" s="70" t="s">
        <v>26</v>
      </c>
      <c r="D159" s="71">
        <v>1</v>
      </c>
      <c r="E159" s="72" t="s">
        <v>124</v>
      </c>
      <c r="F159" s="73">
        <v>4</v>
      </c>
      <c r="G159" s="74"/>
      <c r="H159" s="75"/>
      <c r="I159" s="76" t="s">
        <v>19</v>
      </c>
      <c r="J159" s="77"/>
      <c r="K159" s="78"/>
      <c r="L159" s="79" t="s">
        <v>19</v>
      </c>
      <c r="M159" s="78"/>
      <c r="N159" s="79" t="s">
        <v>19</v>
      </c>
      <c r="O159" s="80">
        <v>11550</v>
      </c>
      <c r="P159" s="69"/>
    </row>
    <row r="160" spans="1:16" ht="15.5" x14ac:dyDescent="0.35">
      <c r="A160" s="29">
        <v>1060900000</v>
      </c>
      <c r="B160" s="56" t="s">
        <v>123</v>
      </c>
      <c r="C160" s="25" t="s">
        <v>18</v>
      </c>
      <c r="D160" s="13">
        <v>1</v>
      </c>
      <c r="E160" s="14" t="s">
        <v>125</v>
      </c>
      <c r="F160" s="15">
        <v>4</v>
      </c>
      <c r="G160" s="16"/>
      <c r="H160" s="17"/>
      <c r="I160" s="18" t="s">
        <v>19</v>
      </c>
      <c r="J160" s="19" t="s">
        <v>21</v>
      </c>
      <c r="K160" s="22"/>
      <c r="L160" s="21" t="s">
        <v>19</v>
      </c>
      <c r="M160" s="22">
        <v>20</v>
      </c>
      <c r="N160" s="21">
        <v>1431.2</v>
      </c>
      <c r="O160" s="24"/>
      <c r="P160" s="56"/>
    </row>
    <row r="161" spans="1:16" ht="15.5" x14ac:dyDescent="0.35">
      <c r="A161" s="29">
        <v>1060900000</v>
      </c>
      <c r="B161" s="56" t="s">
        <v>123</v>
      </c>
      <c r="C161" s="25" t="s">
        <v>18</v>
      </c>
      <c r="D161" s="13">
        <v>1</v>
      </c>
      <c r="E161" s="14" t="s">
        <v>125</v>
      </c>
      <c r="F161" s="15">
        <v>4</v>
      </c>
      <c r="G161" s="16"/>
      <c r="H161" s="17"/>
      <c r="I161" s="18" t="s">
        <v>19</v>
      </c>
      <c r="J161" s="19" t="s">
        <v>21</v>
      </c>
      <c r="K161" s="22"/>
      <c r="L161" s="21" t="s">
        <v>19</v>
      </c>
      <c r="M161" s="22">
        <v>20</v>
      </c>
      <c r="N161" s="21">
        <v>1431.2</v>
      </c>
      <c r="O161" s="24"/>
      <c r="P161" s="56"/>
    </row>
    <row r="162" spans="1:16" ht="15.5" x14ac:dyDescent="0.35">
      <c r="A162" s="29">
        <v>1060900000</v>
      </c>
      <c r="B162" s="56" t="s">
        <v>123</v>
      </c>
      <c r="C162" s="25" t="s">
        <v>18</v>
      </c>
      <c r="D162" s="13">
        <v>1</v>
      </c>
      <c r="E162" s="14" t="s">
        <v>125</v>
      </c>
      <c r="F162" s="15">
        <v>4</v>
      </c>
      <c r="G162" s="16"/>
      <c r="H162" s="17"/>
      <c r="I162" s="18" t="s">
        <v>19</v>
      </c>
      <c r="J162" s="19" t="s">
        <v>21</v>
      </c>
      <c r="K162" s="22"/>
      <c r="L162" s="21" t="s">
        <v>19</v>
      </c>
      <c r="M162" s="22">
        <v>20</v>
      </c>
      <c r="N162" s="21">
        <v>1431.2</v>
      </c>
      <c r="O162" s="24"/>
      <c r="P162" s="56"/>
    </row>
    <row r="163" spans="1:16" ht="15.5" x14ac:dyDescent="0.35">
      <c r="A163" s="29">
        <v>1060900000</v>
      </c>
      <c r="B163" s="56" t="s">
        <v>123</v>
      </c>
      <c r="C163" s="25" t="s">
        <v>18</v>
      </c>
      <c r="D163" s="13">
        <v>1</v>
      </c>
      <c r="E163" s="14" t="s">
        <v>125</v>
      </c>
      <c r="F163" s="15">
        <v>4</v>
      </c>
      <c r="G163" s="16"/>
      <c r="H163" s="17"/>
      <c r="I163" s="18" t="s">
        <v>19</v>
      </c>
      <c r="J163" s="19" t="s">
        <v>21</v>
      </c>
      <c r="K163" s="22"/>
      <c r="L163" s="21" t="s">
        <v>19</v>
      </c>
      <c r="M163" s="22">
        <v>20</v>
      </c>
      <c r="N163" s="21">
        <v>1431.2</v>
      </c>
      <c r="O163" s="24"/>
      <c r="P163" s="56"/>
    </row>
    <row r="164" spans="1:16" ht="15.5" x14ac:dyDescent="0.35">
      <c r="A164" s="29">
        <v>1060900000</v>
      </c>
      <c r="B164" s="56" t="s">
        <v>123</v>
      </c>
      <c r="C164" s="25" t="s">
        <v>18</v>
      </c>
      <c r="D164" s="13">
        <v>1</v>
      </c>
      <c r="E164" s="14" t="s">
        <v>125</v>
      </c>
      <c r="F164" s="15">
        <v>4</v>
      </c>
      <c r="G164" s="16"/>
      <c r="H164" s="17"/>
      <c r="I164" s="18" t="s">
        <v>19</v>
      </c>
      <c r="J164" s="19" t="s">
        <v>21</v>
      </c>
      <c r="K164" s="22"/>
      <c r="L164" s="21" t="s">
        <v>19</v>
      </c>
      <c r="M164" s="22">
        <v>20</v>
      </c>
      <c r="N164" s="21">
        <v>1431.2</v>
      </c>
      <c r="O164" s="24"/>
      <c r="P164" s="56"/>
    </row>
    <row r="165" spans="1:16" ht="15.5" x14ac:dyDescent="0.35">
      <c r="A165" s="29">
        <v>1060900000</v>
      </c>
      <c r="B165" s="56" t="s">
        <v>123</v>
      </c>
      <c r="C165" s="25" t="s">
        <v>18</v>
      </c>
      <c r="D165" s="13">
        <v>1</v>
      </c>
      <c r="E165" s="14" t="s">
        <v>125</v>
      </c>
      <c r="F165" s="15">
        <v>4</v>
      </c>
      <c r="G165" s="16"/>
      <c r="H165" s="17"/>
      <c r="I165" s="18" t="s">
        <v>19</v>
      </c>
      <c r="J165" s="19" t="s">
        <v>21</v>
      </c>
      <c r="K165" s="22"/>
      <c r="L165" s="21" t="s">
        <v>19</v>
      </c>
      <c r="M165" s="22">
        <v>20</v>
      </c>
      <c r="N165" s="21">
        <v>1431.2</v>
      </c>
      <c r="O165" s="24"/>
      <c r="P165" s="56"/>
    </row>
    <row r="166" spans="1:16" ht="15.5" x14ac:dyDescent="0.35">
      <c r="A166" s="29">
        <v>1060900000</v>
      </c>
      <c r="B166" s="56" t="s">
        <v>123</v>
      </c>
      <c r="C166" s="25" t="s">
        <v>18</v>
      </c>
      <c r="D166" s="13">
        <v>1</v>
      </c>
      <c r="E166" s="14" t="s">
        <v>125</v>
      </c>
      <c r="F166" s="15">
        <v>4</v>
      </c>
      <c r="G166" s="16"/>
      <c r="H166" s="17"/>
      <c r="I166" s="18" t="s">
        <v>19</v>
      </c>
      <c r="J166" s="19" t="s">
        <v>21</v>
      </c>
      <c r="K166" s="22"/>
      <c r="L166" s="21" t="s">
        <v>19</v>
      </c>
      <c r="M166" s="22">
        <v>20</v>
      </c>
      <c r="N166" s="21">
        <v>1431.2</v>
      </c>
      <c r="O166" s="24"/>
      <c r="P166" s="56"/>
    </row>
    <row r="167" spans="1:16" ht="15.5" x14ac:dyDescent="0.35">
      <c r="A167" s="29">
        <v>1060900000</v>
      </c>
      <c r="B167" s="56" t="s">
        <v>123</v>
      </c>
      <c r="C167" s="25" t="s">
        <v>18</v>
      </c>
      <c r="D167" s="13">
        <v>1</v>
      </c>
      <c r="E167" s="14" t="s">
        <v>125</v>
      </c>
      <c r="F167" s="15">
        <v>4</v>
      </c>
      <c r="G167" s="16"/>
      <c r="H167" s="17"/>
      <c r="I167" s="18" t="s">
        <v>19</v>
      </c>
      <c r="J167" s="19" t="s">
        <v>21</v>
      </c>
      <c r="K167" s="22"/>
      <c r="L167" s="21" t="s">
        <v>19</v>
      </c>
      <c r="M167" s="22">
        <v>20</v>
      </c>
      <c r="N167" s="21">
        <v>1431.2</v>
      </c>
      <c r="O167" s="24"/>
      <c r="P167" s="56"/>
    </row>
    <row r="168" spans="1:16" ht="15.5" x14ac:dyDescent="0.35">
      <c r="A168" s="29">
        <v>1060900000</v>
      </c>
      <c r="B168" s="56" t="s">
        <v>123</v>
      </c>
      <c r="C168" s="25" t="s">
        <v>18</v>
      </c>
      <c r="D168" s="13">
        <v>1</v>
      </c>
      <c r="E168" s="14" t="s">
        <v>125</v>
      </c>
      <c r="F168" s="15">
        <v>4</v>
      </c>
      <c r="G168" s="16"/>
      <c r="H168" s="17"/>
      <c r="I168" s="18" t="s">
        <v>19</v>
      </c>
      <c r="J168" s="19" t="s">
        <v>21</v>
      </c>
      <c r="K168" s="22"/>
      <c r="L168" s="21" t="s">
        <v>19</v>
      </c>
      <c r="M168" s="22">
        <v>20</v>
      </c>
      <c r="N168" s="21">
        <v>1431.2</v>
      </c>
      <c r="O168" s="24"/>
      <c r="P168" s="56"/>
    </row>
    <row r="169" spans="1:16" ht="15.5" x14ac:dyDescent="0.35">
      <c r="A169" s="29">
        <v>1060900000</v>
      </c>
      <c r="B169" s="56" t="s">
        <v>123</v>
      </c>
      <c r="C169" s="25" t="s">
        <v>18</v>
      </c>
      <c r="D169" s="13">
        <v>1</v>
      </c>
      <c r="E169" s="14" t="s">
        <v>125</v>
      </c>
      <c r="F169" s="15">
        <v>4</v>
      </c>
      <c r="G169" s="16"/>
      <c r="H169" s="17"/>
      <c r="I169" s="18" t="s">
        <v>19</v>
      </c>
      <c r="J169" s="19" t="s">
        <v>21</v>
      </c>
      <c r="K169" s="22"/>
      <c r="L169" s="21" t="s">
        <v>19</v>
      </c>
      <c r="M169" s="22">
        <v>20</v>
      </c>
      <c r="N169" s="21">
        <v>1431.2</v>
      </c>
      <c r="O169" s="24"/>
      <c r="P169" s="56"/>
    </row>
    <row r="170" spans="1:16" ht="15.5" x14ac:dyDescent="0.35">
      <c r="A170" s="29">
        <v>1060900000</v>
      </c>
      <c r="B170" s="56" t="s">
        <v>123</v>
      </c>
      <c r="C170" s="25" t="s">
        <v>18</v>
      </c>
      <c r="D170" s="13">
        <v>1</v>
      </c>
      <c r="E170" s="14" t="s">
        <v>125</v>
      </c>
      <c r="F170" s="15">
        <v>4</v>
      </c>
      <c r="G170" s="16"/>
      <c r="H170" s="17"/>
      <c r="I170" s="18" t="s">
        <v>19</v>
      </c>
      <c r="J170" s="19" t="s">
        <v>21</v>
      </c>
      <c r="K170" s="22"/>
      <c r="L170" s="21" t="s">
        <v>19</v>
      </c>
      <c r="M170" s="22">
        <v>20</v>
      </c>
      <c r="N170" s="21">
        <v>1431.2</v>
      </c>
      <c r="O170" s="24"/>
      <c r="P170" s="56"/>
    </row>
    <row r="171" spans="1:16" ht="15.5" x14ac:dyDescent="0.35">
      <c r="A171" s="29">
        <v>1060900000</v>
      </c>
      <c r="B171" s="56" t="s">
        <v>123</v>
      </c>
      <c r="C171" s="25" t="s">
        <v>18</v>
      </c>
      <c r="D171" s="13">
        <v>1</v>
      </c>
      <c r="E171" s="14" t="s">
        <v>125</v>
      </c>
      <c r="F171" s="15">
        <v>4</v>
      </c>
      <c r="G171" s="16"/>
      <c r="H171" s="17"/>
      <c r="I171" s="18" t="s">
        <v>19</v>
      </c>
      <c r="J171" s="19" t="s">
        <v>21</v>
      </c>
      <c r="K171" s="22"/>
      <c r="L171" s="21" t="s">
        <v>19</v>
      </c>
      <c r="M171" s="22">
        <v>20</v>
      </c>
      <c r="N171" s="21">
        <v>1431.2</v>
      </c>
      <c r="O171" s="24"/>
      <c r="P171" s="56"/>
    </row>
    <row r="172" spans="1:16" ht="16" thickBot="1" x14ac:dyDescent="0.4">
      <c r="A172" s="93">
        <v>1060900000</v>
      </c>
      <c r="B172" s="95" t="s">
        <v>123</v>
      </c>
      <c r="C172" s="82" t="s">
        <v>26</v>
      </c>
      <c r="D172" s="83">
        <v>2</v>
      </c>
      <c r="E172" s="84" t="s">
        <v>75</v>
      </c>
      <c r="F172" s="85"/>
      <c r="G172" s="86"/>
      <c r="H172" s="87"/>
      <c r="I172" s="88" t="s">
        <v>19</v>
      </c>
      <c r="J172" s="89"/>
      <c r="K172" s="90"/>
      <c r="L172" s="91" t="s">
        <v>19</v>
      </c>
      <c r="M172" s="90"/>
      <c r="N172" s="91" t="s">
        <v>19</v>
      </c>
      <c r="O172" s="92">
        <v>1123.1199999999999</v>
      </c>
      <c r="P172" s="194">
        <f>SUM(O159+N160+N161+N162+N163+N164+N165+N166+N167+N168+N169+N170+N171+O172)</f>
        <v>29847.520000000008</v>
      </c>
    </row>
    <row r="173" spans="1:16" ht="15.5" x14ac:dyDescent="0.35">
      <c r="A173" s="68">
        <v>1060100001</v>
      </c>
      <c r="B173" s="69" t="s">
        <v>126</v>
      </c>
      <c r="C173" s="57" t="s">
        <v>18</v>
      </c>
      <c r="D173" s="208">
        <v>1</v>
      </c>
      <c r="E173" s="14" t="s">
        <v>127</v>
      </c>
      <c r="F173" s="15">
        <v>3</v>
      </c>
      <c r="G173" s="16"/>
      <c r="H173" s="17"/>
      <c r="I173" s="18" t="s">
        <v>19</v>
      </c>
      <c r="J173" s="19" t="s">
        <v>21</v>
      </c>
      <c r="K173" s="20">
        <v>75</v>
      </c>
      <c r="L173" s="21">
        <v>3816</v>
      </c>
      <c r="M173" s="20"/>
      <c r="N173" s="21" t="s">
        <v>19</v>
      </c>
      <c r="O173" s="24"/>
      <c r="P173" s="69"/>
    </row>
    <row r="174" spans="1:16" ht="15.5" x14ac:dyDescent="0.35">
      <c r="A174" s="68">
        <v>1060100001</v>
      </c>
      <c r="B174" s="69" t="s">
        <v>126</v>
      </c>
      <c r="C174" s="209" t="s">
        <v>26</v>
      </c>
      <c r="D174" s="13">
        <v>1</v>
      </c>
      <c r="E174" s="14" t="s">
        <v>127</v>
      </c>
      <c r="F174" s="15">
        <v>9</v>
      </c>
      <c r="G174" s="16"/>
      <c r="H174" s="17"/>
      <c r="I174" s="18" t="s">
        <v>19</v>
      </c>
      <c r="J174" s="19" t="s">
        <v>21</v>
      </c>
      <c r="K174" s="20"/>
      <c r="L174" s="21" t="s">
        <v>19</v>
      </c>
      <c r="M174" s="20">
        <v>75</v>
      </c>
      <c r="N174" s="21">
        <v>12075.75</v>
      </c>
      <c r="O174" s="24"/>
      <c r="P174" s="66"/>
    </row>
    <row r="175" spans="1:16" ht="16" thickBot="1" x14ac:dyDescent="0.4">
      <c r="A175" s="94">
        <v>1060100001</v>
      </c>
      <c r="B175" s="95" t="s">
        <v>126</v>
      </c>
      <c r="C175" s="118" t="s">
        <v>26</v>
      </c>
      <c r="D175" s="83">
        <v>3</v>
      </c>
      <c r="E175" s="84" t="s">
        <v>128</v>
      </c>
      <c r="F175" s="85"/>
      <c r="G175" s="86"/>
      <c r="H175" s="87"/>
      <c r="I175" s="88" t="s">
        <v>19</v>
      </c>
      <c r="J175" s="89"/>
      <c r="K175" s="90"/>
      <c r="L175" s="91" t="s">
        <v>19</v>
      </c>
      <c r="M175" s="90"/>
      <c r="N175" s="91" t="s">
        <v>19</v>
      </c>
      <c r="O175" s="92">
        <v>395.66</v>
      </c>
      <c r="P175" s="166">
        <f>SUM(L173+N174+O175)</f>
        <v>16287.41</v>
      </c>
    </row>
    <row r="176" spans="1:16" ht="15.5" x14ac:dyDescent="0.35">
      <c r="A176" s="68">
        <v>4000304001</v>
      </c>
      <c r="B176" s="69" t="s">
        <v>129</v>
      </c>
      <c r="C176" s="123" t="s">
        <v>26</v>
      </c>
      <c r="D176" s="124">
        <v>2</v>
      </c>
      <c r="E176" s="125" t="s">
        <v>130</v>
      </c>
      <c r="F176" s="126">
        <v>12</v>
      </c>
      <c r="G176" s="127"/>
      <c r="H176" s="128"/>
      <c r="I176" s="129" t="s">
        <v>19</v>
      </c>
      <c r="J176" s="130"/>
      <c r="K176" s="131"/>
      <c r="L176" s="132" t="s">
        <v>19</v>
      </c>
      <c r="M176" s="131"/>
      <c r="N176" s="132" t="s">
        <v>19</v>
      </c>
      <c r="O176" s="133">
        <v>1300</v>
      </c>
      <c r="P176" s="69"/>
    </row>
    <row r="177" spans="1:16" ht="31" x14ac:dyDescent="0.35">
      <c r="A177" s="199">
        <v>4000304001</v>
      </c>
      <c r="B177" s="202" t="s">
        <v>129</v>
      </c>
      <c r="C177" s="54" t="s">
        <v>26</v>
      </c>
      <c r="D177" s="50">
        <v>2</v>
      </c>
      <c r="E177" s="33" t="s">
        <v>131</v>
      </c>
      <c r="F177" s="34">
        <v>12</v>
      </c>
      <c r="G177" s="35"/>
      <c r="H177" s="36"/>
      <c r="I177" s="37" t="s">
        <v>19</v>
      </c>
      <c r="J177" s="38"/>
      <c r="K177" s="41"/>
      <c r="L177" s="39" t="s">
        <v>19</v>
      </c>
      <c r="M177" s="41"/>
      <c r="N177" s="39" t="s">
        <v>19</v>
      </c>
      <c r="O177" s="40">
        <v>4000</v>
      </c>
      <c r="P177" s="56"/>
    </row>
    <row r="178" spans="1:16" ht="31" x14ac:dyDescent="0.35">
      <c r="A178" s="55">
        <v>4000304001</v>
      </c>
      <c r="B178" s="56" t="s">
        <v>129</v>
      </c>
      <c r="C178" s="54" t="s">
        <v>26</v>
      </c>
      <c r="D178" s="50">
        <v>2</v>
      </c>
      <c r="E178" s="33" t="s">
        <v>132</v>
      </c>
      <c r="F178" s="34">
        <v>12</v>
      </c>
      <c r="G178" s="35"/>
      <c r="H178" s="36"/>
      <c r="I178" s="37" t="s">
        <v>19</v>
      </c>
      <c r="J178" s="38"/>
      <c r="K178" s="41"/>
      <c r="L178" s="39" t="s">
        <v>19</v>
      </c>
      <c r="M178" s="41"/>
      <c r="N178" s="39" t="s">
        <v>19</v>
      </c>
      <c r="O178" s="40">
        <v>1500</v>
      </c>
      <c r="P178" s="56"/>
    </row>
    <row r="179" spans="1:16" ht="15.5" x14ac:dyDescent="0.35">
      <c r="A179" s="55">
        <v>4000304001</v>
      </c>
      <c r="B179" s="56" t="s">
        <v>129</v>
      </c>
      <c r="C179" s="54" t="s">
        <v>26</v>
      </c>
      <c r="D179" s="50">
        <v>2</v>
      </c>
      <c r="E179" s="33" t="s">
        <v>133</v>
      </c>
      <c r="F179" s="34">
        <v>12</v>
      </c>
      <c r="G179" s="35"/>
      <c r="H179" s="36"/>
      <c r="I179" s="37" t="s">
        <v>19</v>
      </c>
      <c r="J179" s="38"/>
      <c r="K179" s="41"/>
      <c r="L179" s="39" t="s">
        <v>19</v>
      </c>
      <c r="M179" s="41"/>
      <c r="N179" s="39" t="s">
        <v>19</v>
      </c>
      <c r="O179" s="40">
        <v>4000</v>
      </c>
      <c r="P179" s="56"/>
    </row>
    <row r="180" spans="1:16" ht="31.5" thickBot="1" x14ac:dyDescent="0.4">
      <c r="A180" s="206">
        <v>4000304001</v>
      </c>
      <c r="B180" s="200" t="s">
        <v>129</v>
      </c>
      <c r="C180" s="134" t="s">
        <v>26</v>
      </c>
      <c r="D180" s="135">
        <v>3</v>
      </c>
      <c r="E180" s="136" t="s">
        <v>134</v>
      </c>
      <c r="F180" s="137">
        <v>12</v>
      </c>
      <c r="G180" s="138"/>
      <c r="H180" s="139"/>
      <c r="I180" s="140" t="s">
        <v>19</v>
      </c>
      <c r="J180" s="141"/>
      <c r="K180" s="142"/>
      <c r="L180" s="143" t="s">
        <v>19</v>
      </c>
      <c r="M180" s="142"/>
      <c r="N180" s="143" t="s">
        <v>19</v>
      </c>
      <c r="O180" s="144">
        <v>7772.49</v>
      </c>
      <c r="P180" s="194">
        <f>SUM(O176+O177+O178+O179+O180)</f>
        <v>18572.489999999998</v>
      </c>
    </row>
    <row r="181" spans="1:16" ht="15.5" x14ac:dyDescent="0.35">
      <c r="A181" s="68">
        <v>1061000001</v>
      </c>
      <c r="B181" s="69" t="s">
        <v>135</v>
      </c>
      <c r="C181" s="70" t="s">
        <v>26</v>
      </c>
      <c r="D181" s="71">
        <v>1</v>
      </c>
      <c r="E181" s="72" t="s">
        <v>136</v>
      </c>
      <c r="F181" s="73">
        <v>12</v>
      </c>
      <c r="G181" s="74"/>
      <c r="H181" s="75"/>
      <c r="I181" s="76" t="s">
        <v>19</v>
      </c>
      <c r="J181" s="77"/>
      <c r="K181" s="78"/>
      <c r="L181" s="79" t="s">
        <v>19</v>
      </c>
      <c r="M181" s="78"/>
      <c r="N181" s="79" t="s">
        <v>19</v>
      </c>
      <c r="O181" s="80">
        <v>7350</v>
      </c>
      <c r="P181" s="69"/>
    </row>
    <row r="182" spans="1:16" ht="15.5" x14ac:dyDescent="0.35">
      <c r="A182" s="55">
        <v>1061000001</v>
      </c>
      <c r="B182" s="56" t="s">
        <v>135</v>
      </c>
      <c r="C182" s="25" t="s">
        <v>18</v>
      </c>
      <c r="D182" s="13">
        <v>1</v>
      </c>
      <c r="E182" s="14" t="s">
        <v>137</v>
      </c>
      <c r="F182" s="15">
        <v>5</v>
      </c>
      <c r="G182" s="16"/>
      <c r="H182" s="17"/>
      <c r="I182" s="18" t="s">
        <v>19</v>
      </c>
      <c r="J182" s="19" t="s">
        <v>51</v>
      </c>
      <c r="K182" s="22"/>
      <c r="L182" s="21" t="s">
        <v>19</v>
      </c>
      <c r="M182" s="22">
        <v>27</v>
      </c>
      <c r="N182" s="21">
        <v>2569.0500000000002</v>
      </c>
      <c r="O182" s="24"/>
      <c r="P182" s="56"/>
    </row>
    <row r="183" spans="1:16" ht="15.5" x14ac:dyDescent="0.35">
      <c r="A183" s="55">
        <v>1061000001</v>
      </c>
      <c r="B183" s="56" t="s">
        <v>135</v>
      </c>
      <c r="C183" s="25" t="s">
        <v>18</v>
      </c>
      <c r="D183" s="13">
        <v>1</v>
      </c>
      <c r="E183" s="14" t="s">
        <v>138</v>
      </c>
      <c r="F183" s="15">
        <v>2</v>
      </c>
      <c r="G183" s="16"/>
      <c r="H183" s="17"/>
      <c r="I183" s="18" t="s">
        <v>19</v>
      </c>
      <c r="J183" s="19" t="s">
        <v>21</v>
      </c>
      <c r="K183" s="22">
        <v>14</v>
      </c>
      <c r="L183" s="21">
        <v>474.88</v>
      </c>
      <c r="M183" s="22"/>
      <c r="N183" s="21" t="s">
        <v>19</v>
      </c>
      <c r="O183" s="24"/>
      <c r="P183" s="56"/>
    </row>
    <row r="184" spans="1:16" ht="15.5" x14ac:dyDescent="0.35">
      <c r="A184" s="55">
        <v>1061000001</v>
      </c>
      <c r="B184" s="56" t="s">
        <v>135</v>
      </c>
      <c r="C184" s="25" t="s">
        <v>18</v>
      </c>
      <c r="D184" s="13">
        <v>1</v>
      </c>
      <c r="E184" s="14" t="s">
        <v>138</v>
      </c>
      <c r="F184" s="15">
        <v>2</v>
      </c>
      <c r="G184" s="16"/>
      <c r="H184" s="17"/>
      <c r="I184" s="18" t="s">
        <v>19</v>
      </c>
      <c r="J184" s="19" t="s">
        <v>21</v>
      </c>
      <c r="K184" s="22">
        <v>14</v>
      </c>
      <c r="L184" s="21">
        <v>474.88</v>
      </c>
      <c r="M184" s="22"/>
      <c r="N184" s="21" t="s">
        <v>19</v>
      </c>
      <c r="O184" s="24"/>
      <c r="P184" s="56"/>
    </row>
    <row r="185" spans="1:16" ht="15.5" x14ac:dyDescent="0.35">
      <c r="A185" s="55">
        <v>1061000001</v>
      </c>
      <c r="B185" s="56" t="s">
        <v>135</v>
      </c>
      <c r="C185" s="25" t="s">
        <v>26</v>
      </c>
      <c r="D185" s="13">
        <v>1</v>
      </c>
      <c r="E185" s="49" t="s">
        <v>139</v>
      </c>
      <c r="F185" s="15">
        <v>6</v>
      </c>
      <c r="G185" s="16"/>
      <c r="H185" s="17"/>
      <c r="I185" s="18" t="s">
        <v>19</v>
      </c>
      <c r="J185" s="19"/>
      <c r="K185" s="22"/>
      <c r="L185" s="21" t="s">
        <v>19</v>
      </c>
      <c r="M185" s="22"/>
      <c r="N185" s="21" t="s">
        <v>19</v>
      </c>
      <c r="O185" s="24">
        <v>1000</v>
      </c>
      <c r="P185" s="56"/>
    </row>
    <row r="186" spans="1:16" ht="15.5" x14ac:dyDescent="0.35">
      <c r="A186" s="55">
        <v>1061000001</v>
      </c>
      <c r="B186" s="56" t="s">
        <v>135</v>
      </c>
      <c r="C186" s="25" t="s">
        <v>18</v>
      </c>
      <c r="D186" s="13">
        <v>1</v>
      </c>
      <c r="E186" s="49" t="s">
        <v>140</v>
      </c>
      <c r="F186" s="15">
        <v>3</v>
      </c>
      <c r="G186" s="16"/>
      <c r="H186" s="17"/>
      <c r="I186" s="18" t="s">
        <v>19</v>
      </c>
      <c r="J186" s="19" t="s">
        <v>51</v>
      </c>
      <c r="K186" s="22"/>
      <c r="L186" s="21" t="s">
        <v>19</v>
      </c>
      <c r="M186" s="22">
        <v>18</v>
      </c>
      <c r="N186" s="21">
        <v>1027.6200000000001</v>
      </c>
      <c r="O186" s="24"/>
      <c r="P186" s="56"/>
    </row>
    <row r="187" spans="1:16" ht="15.5" x14ac:dyDescent="0.35">
      <c r="A187" s="55">
        <v>1061000001</v>
      </c>
      <c r="B187" s="56" t="s">
        <v>135</v>
      </c>
      <c r="C187" s="25" t="s">
        <v>18</v>
      </c>
      <c r="D187" s="13">
        <v>1</v>
      </c>
      <c r="E187" s="49" t="s">
        <v>140</v>
      </c>
      <c r="F187" s="15">
        <v>3</v>
      </c>
      <c r="G187" s="16"/>
      <c r="H187" s="17"/>
      <c r="I187" s="18" t="s">
        <v>19</v>
      </c>
      <c r="J187" s="19" t="s">
        <v>51</v>
      </c>
      <c r="K187" s="22"/>
      <c r="L187" s="21" t="s">
        <v>19</v>
      </c>
      <c r="M187" s="22">
        <v>18</v>
      </c>
      <c r="N187" s="21">
        <v>1027.6200000000001</v>
      </c>
      <c r="O187" s="24"/>
      <c r="P187" s="56"/>
    </row>
    <row r="188" spans="1:16" ht="15.5" x14ac:dyDescent="0.35">
      <c r="A188" s="55">
        <v>1061000001</v>
      </c>
      <c r="B188" s="56" t="s">
        <v>135</v>
      </c>
      <c r="C188" s="25" t="s">
        <v>18</v>
      </c>
      <c r="D188" s="13">
        <v>1</v>
      </c>
      <c r="E188" s="49" t="s">
        <v>140</v>
      </c>
      <c r="F188" s="15">
        <v>3</v>
      </c>
      <c r="G188" s="16"/>
      <c r="H188" s="17"/>
      <c r="I188" s="18" t="s">
        <v>19</v>
      </c>
      <c r="J188" s="19" t="s">
        <v>51</v>
      </c>
      <c r="K188" s="22"/>
      <c r="L188" s="21" t="s">
        <v>19</v>
      </c>
      <c r="M188" s="22">
        <v>18</v>
      </c>
      <c r="N188" s="21">
        <v>1027.6200000000001</v>
      </c>
      <c r="O188" s="24"/>
      <c r="P188" s="56"/>
    </row>
    <row r="189" spans="1:16" ht="15.5" x14ac:dyDescent="0.35">
      <c r="A189" s="55">
        <v>1061000001</v>
      </c>
      <c r="B189" s="56" t="s">
        <v>135</v>
      </c>
      <c r="C189" s="25" t="s">
        <v>26</v>
      </c>
      <c r="D189" s="13">
        <v>1</v>
      </c>
      <c r="E189" s="14" t="s">
        <v>141</v>
      </c>
      <c r="F189" s="15">
        <v>12</v>
      </c>
      <c r="G189" s="16"/>
      <c r="H189" s="17"/>
      <c r="I189" s="18" t="s">
        <v>19</v>
      </c>
      <c r="J189" s="19"/>
      <c r="K189" s="22"/>
      <c r="L189" s="21" t="s">
        <v>19</v>
      </c>
      <c r="M189" s="22"/>
      <c r="N189" s="21" t="s">
        <v>19</v>
      </c>
      <c r="O189" s="24">
        <v>1500</v>
      </c>
      <c r="P189" s="56"/>
    </row>
    <row r="190" spans="1:16" ht="16" thickBot="1" x14ac:dyDescent="0.4">
      <c r="A190" s="94">
        <v>1061000001</v>
      </c>
      <c r="B190" s="95" t="s">
        <v>135</v>
      </c>
      <c r="C190" s="82" t="s">
        <v>26</v>
      </c>
      <c r="D190" s="83">
        <v>1</v>
      </c>
      <c r="E190" s="84" t="s">
        <v>142</v>
      </c>
      <c r="F190" s="85">
        <v>12</v>
      </c>
      <c r="G190" s="86"/>
      <c r="H190" s="87"/>
      <c r="I190" s="88" t="s">
        <v>19</v>
      </c>
      <c r="J190" s="89"/>
      <c r="K190" s="90"/>
      <c r="L190" s="91" t="s">
        <v>19</v>
      </c>
      <c r="M190" s="90"/>
      <c r="N190" s="91" t="s">
        <v>19</v>
      </c>
      <c r="O190" s="92">
        <v>140.68</v>
      </c>
      <c r="P190" s="194">
        <f>SUM(O181+N182+L183+L184+O185+N186+N187+N188+O189+O190)</f>
        <v>16592.349999999999</v>
      </c>
    </row>
    <row r="191" spans="1:16" ht="15.5" x14ac:dyDescent="0.35">
      <c r="A191" s="68">
        <v>1070100001</v>
      </c>
      <c r="B191" s="69" t="s">
        <v>143</v>
      </c>
      <c r="C191" s="70" t="s">
        <v>26</v>
      </c>
      <c r="D191" s="71">
        <v>2</v>
      </c>
      <c r="E191" s="72" t="s">
        <v>144</v>
      </c>
      <c r="F191" s="73"/>
      <c r="G191" s="74"/>
      <c r="H191" s="75"/>
      <c r="I191" s="76" t="s">
        <v>19</v>
      </c>
      <c r="J191" s="77"/>
      <c r="K191" s="78"/>
      <c r="L191" s="79" t="s">
        <v>19</v>
      </c>
      <c r="M191" s="78"/>
      <c r="N191" s="79" t="s">
        <v>19</v>
      </c>
      <c r="O191" s="80">
        <v>25723.98</v>
      </c>
      <c r="P191" s="69"/>
    </row>
    <row r="192" spans="1:16" ht="15.5" x14ac:dyDescent="0.35">
      <c r="A192" s="55">
        <v>1070100001</v>
      </c>
      <c r="B192" s="56" t="s">
        <v>143</v>
      </c>
      <c r="C192" s="25" t="s">
        <v>26</v>
      </c>
      <c r="D192" s="13">
        <v>1</v>
      </c>
      <c r="E192" s="14" t="s">
        <v>145</v>
      </c>
      <c r="F192" s="15"/>
      <c r="G192" s="16"/>
      <c r="H192" s="17"/>
      <c r="I192" s="18" t="s">
        <v>19</v>
      </c>
      <c r="J192" s="19"/>
      <c r="K192" s="22"/>
      <c r="L192" s="21" t="s">
        <v>19</v>
      </c>
      <c r="M192" s="22"/>
      <c r="N192" s="21" t="s">
        <v>19</v>
      </c>
      <c r="O192" s="24">
        <v>5000</v>
      </c>
      <c r="P192" s="56"/>
    </row>
    <row r="193" spans="1:16" ht="15.5" x14ac:dyDescent="0.35">
      <c r="A193" s="55">
        <v>1070100001</v>
      </c>
      <c r="B193" s="56" t="s">
        <v>143</v>
      </c>
      <c r="C193" s="25" t="s">
        <v>18</v>
      </c>
      <c r="D193" s="13">
        <v>1</v>
      </c>
      <c r="E193" s="14" t="s">
        <v>146</v>
      </c>
      <c r="F193" s="15">
        <v>1</v>
      </c>
      <c r="G193" s="16"/>
      <c r="H193" s="17"/>
      <c r="I193" s="18" t="s">
        <v>19</v>
      </c>
      <c r="J193" s="19" t="s">
        <v>21</v>
      </c>
      <c r="K193" s="22">
        <v>35</v>
      </c>
      <c r="L193" s="21">
        <v>593.6</v>
      </c>
      <c r="M193" s="22"/>
      <c r="N193" s="21" t="s">
        <v>19</v>
      </c>
      <c r="O193" s="24"/>
      <c r="P193" s="56"/>
    </row>
    <row r="194" spans="1:16" ht="15.5" x14ac:dyDescent="0.35">
      <c r="A194" s="55">
        <v>1070100001</v>
      </c>
      <c r="B194" s="56" t="s">
        <v>143</v>
      </c>
      <c r="C194" s="25" t="s">
        <v>18</v>
      </c>
      <c r="D194" s="13">
        <v>1</v>
      </c>
      <c r="E194" s="14" t="s">
        <v>146</v>
      </c>
      <c r="F194" s="15">
        <v>3</v>
      </c>
      <c r="G194" s="16"/>
      <c r="H194" s="17"/>
      <c r="I194" s="18" t="s">
        <v>19</v>
      </c>
      <c r="J194" s="19" t="s">
        <v>21</v>
      </c>
      <c r="K194" s="22"/>
      <c r="L194" s="21" t="s">
        <v>19</v>
      </c>
      <c r="M194" s="22">
        <v>35</v>
      </c>
      <c r="N194" s="21">
        <v>1878.4499999999998</v>
      </c>
      <c r="O194" s="24"/>
      <c r="P194" s="56"/>
    </row>
    <row r="195" spans="1:16" ht="15.5" x14ac:dyDescent="0.35">
      <c r="A195" s="55">
        <v>1070100001</v>
      </c>
      <c r="B195" s="56" t="s">
        <v>143</v>
      </c>
      <c r="C195" s="25" t="s">
        <v>18</v>
      </c>
      <c r="D195" s="13">
        <v>1</v>
      </c>
      <c r="E195" s="14" t="s">
        <v>146</v>
      </c>
      <c r="F195" s="15">
        <v>1</v>
      </c>
      <c r="G195" s="16"/>
      <c r="H195" s="17"/>
      <c r="I195" s="18" t="s">
        <v>19</v>
      </c>
      <c r="J195" s="19" t="s">
        <v>21</v>
      </c>
      <c r="K195" s="22">
        <v>35</v>
      </c>
      <c r="L195" s="21">
        <v>593.6</v>
      </c>
      <c r="M195" s="22"/>
      <c r="N195" s="21" t="s">
        <v>19</v>
      </c>
      <c r="O195" s="24"/>
      <c r="P195" s="56"/>
    </row>
    <row r="196" spans="1:16" ht="15.5" x14ac:dyDescent="0.35">
      <c r="A196" s="55">
        <v>1070100001</v>
      </c>
      <c r="B196" s="56" t="s">
        <v>143</v>
      </c>
      <c r="C196" s="25" t="s">
        <v>18</v>
      </c>
      <c r="D196" s="13">
        <v>1</v>
      </c>
      <c r="E196" s="14" t="s">
        <v>146</v>
      </c>
      <c r="F196" s="15">
        <v>3</v>
      </c>
      <c r="G196" s="16"/>
      <c r="H196" s="17"/>
      <c r="I196" s="18" t="s">
        <v>19</v>
      </c>
      <c r="J196" s="19" t="s">
        <v>21</v>
      </c>
      <c r="K196" s="22"/>
      <c r="L196" s="21" t="s">
        <v>19</v>
      </c>
      <c r="M196" s="22">
        <v>35</v>
      </c>
      <c r="N196" s="21">
        <v>1878.4499999999998</v>
      </c>
      <c r="O196" s="24"/>
      <c r="P196" s="56"/>
    </row>
    <row r="197" spans="1:16" ht="16" thickBot="1" x14ac:dyDescent="0.4">
      <c r="A197" s="94">
        <v>1070100001</v>
      </c>
      <c r="B197" s="95" t="s">
        <v>143</v>
      </c>
      <c r="C197" s="82" t="s">
        <v>26</v>
      </c>
      <c r="D197" s="83">
        <v>3</v>
      </c>
      <c r="E197" s="84" t="s">
        <v>147</v>
      </c>
      <c r="F197" s="85"/>
      <c r="G197" s="86"/>
      <c r="H197" s="87"/>
      <c r="I197" s="88" t="s">
        <v>19</v>
      </c>
      <c r="J197" s="89"/>
      <c r="K197" s="90"/>
      <c r="L197" s="91" t="s">
        <v>19</v>
      </c>
      <c r="M197" s="90"/>
      <c r="N197" s="91" t="s">
        <v>19</v>
      </c>
      <c r="O197" s="92">
        <v>1000</v>
      </c>
      <c r="P197" s="194">
        <f>SUM(O191+O192+L193+N194+L195+N196+O197)</f>
        <v>36668.079999999994</v>
      </c>
    </row>
    <row r="198" spans="1:16" ht="15.5" x14ac:dyDescent="0.35">
      <c r="A198" s="68">
        <v>1070201001</v>
      </c>
      <c r="B198" s="69" t="s">
        <v>148</v>
      </c>
      <c r="C198" s="117" t="s">
        <v>26</v>
      </c>
      <c r="D198" s="71">
        <v>2</v>
      </c>
      <c r="E198" s="72" t="s">
        <v>192</v>
      </c>
      <c r="F198" s="73"/>
      <c r="G198" s="74"/>
      <c r="H198" s="75"/>
      <c r="I198" s="76" t="s">
        <v>19</v>
      </c>
      <c r="J198" s="77"/>
      <c r="K198" s="78"/>
      <c r="L198" s="79" t="s">
        <v>19</v>
      </c>
      <c r="M198" s="78"/>
      <c r="N198" s="79" t="s">
        <v>19</v>
      </c>
      <c r="O198" s="80">
        <v>9109.41</v>
      </c>
      <c r="P198" s="69"/>
    </row>
    <row r="199" spans="1:16" ht="15.5" x14ac:dyDescent="0.35">
      <c r="A199" s="55">
        <v>1070201001</v>
      </c>
      <c r="B199" s="56" t="s">
        <v>148</v>
      </c>
      <c r="C199" s="57" t="s">
        <v>193</v>
      </c>
      <c r="D199" s="13">
        <v>2</v>
      </c>
      <c r="E199" s="14" t="s">
        <v>194</v>
      </c>
      <c r="F199" s="15"/>
      <c r="G199" s="16"/>
      <c r="H199" s="17"/>
      <c r="I199" s="18" t="s">
        <v>19</v>
      </c>
      <c r="J199" s="19"/>
      <c r="K199" s="22"/>
      <c r="L199" s="21" t="s">
        <v>19</v>
      </c>
      <c r="M199" s="22"/>
      <c r="N199" s="21" t="s">
        <v>19</v>
      </c>
      <c r="O199" s="24">
        <v>14500</v>
      </c>
      <c r="P199" s="56"/>
    </row>
    <row r="200" spans="1:16" ht="15.5" x14ac:dyDescent="0.35">
      <c r="A200" s="55">
        <v>1070201001</v>
      </c>
      <c r="B200" s="56" t="s">
        <v>148</v>
      </c>
      <c r="C200" s="57" t="s">
        <v>26</v>
      </c>
      <c r="D200" s="13">
        <v>1</v>
      </c>
      <c r="E200" s="14" t="s">
        <v>195</v>
      </c>
      <c r="F200" s="15"/>
      <c r="G200" s="16"/>
      <c r="H200" s="17"/>
      <c r="I200" s="18" t="s">
        <v>19</v>
      </c>
      <c r="J200" s="19"/>
      <c r="K200" s="22"/>
      <c r="L200" s="21" t="s">
        <v>19</v>
      </c>
      <c r="M200" s="22"/>
      <c r="N200" s="21" t="s">
        <v>19</v>
      </c>
      <c r="O200" s="24">
        <v>1540</v>
      </c>
      <c r="P200" s="56"/>
    </row>
    <row r="201" spans="1:16" ht="15.5" x14ac:dyDescent="0.35">
      <c r="A201" s="55">
        <v>1070201001</v>
      </c>
      <c r="B201" s="56" t="s">
        <v>148</v>
      </c>
      <c r="C201" s="57" t="s">
        <v>193</v>
      </c>
      <c r="D201" s="13">
        <v>2</v>
      </c>
      <c r="E201" s="14" t="s">
        <v>196</v>
      </c>
      <c r="F201" s="15"/>
      <c r="G201" s="16"/>
      <c r="H201" s="17"/>
      <c r="I201" s="18" t="s">
        <v>19</v>
      </c>
      <c r="J201" s="19"/>
      <c r="K201" s="22"/>
      <c r="L201" s="21" t="s">
        <v>19</v>
      </c>
      <c r="M201" s="22"/>
      <c r="N201" s="21" t="s">
        <v>19</v>
      </c>
      <c r="O201" s="24">
        <v>7000</v>
      </c>
      <c r="P201" s="56"/>
    </row>
    <row r="202" spans="1:16" ht="16" thickBot="1" x14ac:dyDescent="0.4">
      <c r="A202" s="94">
        <v>1070201001</v>
      </c>
      <c r="B202" s="95" t="s">
        <v>148</v>
      </c>
      <c r="C202" s="118" t="s">
        <v>26</v>
      </c>
      <c r="D202" s="83">
        <v>2</v>
      </c>
      <c r="E202" s="84" t="s">
        <v>197</v>
      </c>
      <c r="F202" s="85"/>
      <c r="G202" s="86"/>
      <c r="H202" s="87"/>
      <c r="I202" s="88" t="s">
        <v>19</v>
      </c>
      <c r="J202" s="89"/>
      <c r="K202" s="90"/>
      <c r="L202" s="91" t="s">
        <v>19</v>
      </c>
      <c r="M202" s="90"/>
      <c r="N202" s="91" t="s">
        <v>19</v>
      </c>
      <c r="O202" s="92">
        <v>1000</v>
      </c>
      <c r="P202" s="194">
        <f>SUM(O198+O199+O200+O201+O202)</f>
        <v>33149.410000000003</v>
      </c>
    </row>
    <row r="203" spans="1:16" ht="15.5" x14ac:dyDescent="0.35">
      <c r="A203" s="68" t="s">
        <v>149</v>
      </c>
      <c r="B203" s="69" t="s">
        <v>150</v>
      </c>
      <c r="C203" s="70" t="s">
        <v>26</v>
      </c>
      <c r="D203" s="71">
        <v>3</v>
      </c>
      <c r="E203" s="72" t="s">
        <v>151</v>
      </c>
      <c r="F203" s="73"/>
      <c r="G203" s="74"/>
      <c r="H203" s="75"/>
      <c r="I203" s="76" t="s">
        <v>19</v>
      </c>
      <c r="J203" s="77"/>
      <c r="K203" s="78"/>
      <c r="L203" s="79" t="s">
        <v>19</v>
      </c>
      <c r="M203" s="78"/>
      <c r="N203" s="79" t="s">
        <v>19</v>
      </c>
      <c r="O203" s="80">
        <v>4045.4</v>
      </c>
      <c r="P203" s="69"/>
    </row>
    <row r="204" spans="1:16" ht="15.5" x14ac:dyDescent="0.35">
      <c r="A204" s="55" t="s">
        <v>149</v>
      </c>
      <c r="B204" s="56" t="s">
        <v>150</v>
      </c>
      <c r="C204" s="25" t="s">
        <v>18</v>
      </c>
      <c r="D204" s="13">
        <v>2</v>
      </c>
      <c r="E204" s="14" t="s">
        <v>152</v>
      </c>
      <c r="F204" s="15"/>
      <c r="G204" s="16"/>
      <c r="H204" s="17"/>
      <c r="I204" s="18" t="s">
        <v>19</v>
      </c>
      <c r="J204" s="19"/>
      <c r="K204" s="22"/>
      <c r="L204" s="21" t="s">
        <v>19</v>
      </c>
      <c r="M204" s="22"/>
      <c r="N204" s="21" t="s">
        <v>19</v>
      </c>
      <c r="O204" s="24">
        <v>8000</v>
      </c>
      <c r="P204" s="56"/>
    </row>
    <row r="205" spans="1:16" ht="15.5" x14ac:dyDescent="0.35">
      <c r="A205" s="55" t="s">
        <v>149</v>
      </c>
      <c r="B205" s="56" t="s">
        <v>150</v>
      </c>
      <c r="C205" s="25" t="s">
        <v>18</v>
      </c>
      <c r="D205" s="13">
        <v>1</v>
      </c>
      <c r="E205" s="14" t="s">
        <v>153</v>
      </c>
      <c r="F205" s="15">
        <v>12</v>
      </c>
      <c r="G205" s="16">
        <v>0.1</v>
      </c>
      <c r="H205" s="17" t="s">
        <v>25</v>
      </c>
      <c r="I205" s="18">
        <v>8510</v>
      </c>
      <c r="J205" s="19"/>
      <c r="K205" s="22"/>
      <c r="L205" s="21" t="s">
        <v>19</v>
      </c>
      <c r="M205" s="22"/>
      <c r="N205" s="21" t="s">
        <v>19</v>
      </c>
      <c r="O205" s="24"/>
      <c r="P205" s="56"/>
    </row>
    <row r="206" spans="1:16" ht="15.5" x14ac:dyDescent="0.35">
      <c r="A206" s="55" t="s">
        <v>149</v>
      </c>
      <c r="B206" s="56" t="s">
        <v>150</v>
      </c>
      <c r="C206" s="25" t="s">
        <v>18</v>
      </c>
      <c r="D206" s="13">
        <v>1</v>
      </c>
      <c r="E206" s="14" t="s">
        <v>153</v>
      </c>
      <c r="F206" s="15">
        <v>12</v>
      </c>
      <c r="G206" s="16">
        <v>0.1</v>
      </c>
      <c r="H206" s="17" t="s">
        <v>25</v>
      </c>
      <c r="I206" s="18">
        <v>8510</v>
      </c>
      <c r="J206" s="19"/>
      <c r="K206" s="22"/>
      <c r="L206" s="21" t="s">
        <v>19</v>
      </c>
      <c r="M206" s="22"/>
      <c r="N206" s="21" t="s">
        <v>19</v>
      </c>
      <c r="O206" s="24"/>
      <c r="P206" s="56"/>
    </row>
    <row r="207" spans="1:16" ht="15.5" x14ac:dyDescent="0.35">
      <c r="A207" s="55" t="s">
        <v>149</v>
      </c>
      <c r="B207" s="56" t="s">
        <v>150</v>
      </c>
      <c r="C207" s="25" t="s">
        <v>18</v>
      </c>
      <c r="D207" s="13">
        <v>1</v>
      </c>
      <c r="E207" s="14" t="s">
        <v>153</v>
      </c>
      <c r="F207" s="15">
        <v>12</v>
      </c>
      <c r="G207" s="16">
        <v>0.05</v>
      </c>
      <c r="H207" s="17" t="s">
        <v>25</v>
      </c>
      <c r="I207" s="18">
        <v>4255</v>
      </c>
      <c r="J207" s="19"/>
      <c r="K207" s="22"/>
      <c r="L207" s="21" t="s">
        <v>19</v>
      </c>
      <c r="M207" s="22"/>
      <c r="N207" s="21" t="s">
        <v>19</v>
      </c>
      <c r="O207" s="24"/>
      <c r="P207" s="56"/>
    </row>
    <row r="208" spans="1:16" ht="15.5" x14ac:dyDescent="0.35">
      <c r="A208" s="55" t="s">
        <v>149</v>
      </c>
      <c r="B208" s="56" t="s">
        <v>150</v>
      </c>
      <c r="C208" s="25" t="s">
        <v>18</v>
      </c>
      <c r="D208" s="13">
        <v>1</v>
      </c>
      <c r="E208" s="14" t="s">
        <v>154</v>
      </c>
      <c r="F208" s="15">
        <v>3</v>
      </c>
      <c r="G208" s="16"/>
      <c r="H208" s="17"/>
      <c r="I208" s="18" t="s">
        <v>19</v>
      </c>
      <c r="J208" s="19" t="s">
        <v>51</v>
      </c>
      <c r="K208" s="22">
        <v>25</v>
      </c>
      <c r="L208" s="21">
        <v>1353</v>
      </c>
      <c r="M208" s="22"/>
      <c r="N208" s="21" t="s">
        <v>19</v>
      </c>
      <c r="O208" s="24"/>
      <c r="P208" s="56"/>
    </row>
    <row r="209" spans="1:18" ht="15.5" x14ac:dyDescent="0.35">
      <c r="A209" s="55" t="s">
        <v>149</v>
      </c>
      <c r="B209" s="56" t="s">
        <v>150</v>
      </c>
      <c r="C209" s="25" t="s">
        <v>18</v>
      </c>
      <c r="D209" s="13">
        <v>1</v>
      </c>
      <c r="E209" s="14" t="s">
        <v>154</v>
      </c>
      <c r="F209" s="15">
        <v>9</v>
      </c>
      <c r="G209" s="16"/>
      <c r="H209" s="17"/>
      <c r="I209" s="18" t="s">
        <v>19</v>
      </c>
      <c r="J209" s="19" t="s">
        <v>51</v>
      </c>
      <c r="K209" s="22"/>
      <c r="L209" s="21" t="s">
        <v>19</v>
      </c>
      <c r="M209" s="22">
        <v>25</v>
      </c>
      <c r="N209" s="21">
        <v>4281.75</v>
      </c>
      <c r="O209" s="24"/>
      <c r="P209" s="56"/>
    </row>
    <row r="210" spans="1:18" ht="15.5" x14ac:dyDescent="0.35">
      <c r="A210" s="55" t="s">
        <v>149</v>
      </c>
      <c r="B210" s="56" t="s">
        <v>150</v>
      </c>
      <c r="C210" s="25" t="s">
        <v>26</v>
      </c>
      <c r="D210" s="13">
        <v>3</v>
      </c>
      <c r="E210" s="14" t="s">
        <v>68</v>
      </c>
      <c r="F210" s="15"/>
      <c r="G210" s="16"/>
      <c r="H210" s="17"/>
      <c r="I210" s="18" t="s">
        <v>19</v>
      </c>
      <c r="J210" s="19"/>
      <c r="K210" s="22"/>
      <c r="L210" s="21" t="s">
        <v>19</v>
      </c>
      <c r="M210" s="22"/>
      <c r="N210" s="21" t="s">
        <v>19</v>
      </c>
      <c r="O210" s="24">
        <v>500</v>
      </c>
      <c r="P210" s="195"/>
    </row>
    <row r="211" spans="1:18" ht="15.5" x14ac:dyDescent="0.35">
      <c r="A211" s="55" t="s">
        <v>149</v>
      </c>
      <c r="B211" s="56" t="s">
        <v>150</v>
      </c>
      <c r="C211" s="57" t="s">
        <v>18</v>
      </c>
      <c r="D211" s="13">
        <v>1</v>
      </c>
      <c r="E211" s="14" t="s">
        <v>231</v>
      </c>
      <c r="F211" s="15">
        <v>1</v>
      </c>
      <c r="G211" s="16">
        <v>0.05</v>
      </c>
      <c r="H211" s="17" t="s">
        <v>25</v>
      </c>
      <c r="I211" s="18">
        <f>IF(G211&lt;&gt;"",VLOOKUP(H211,[1]Personalrichtsätze!$A$4:$C$29,3,FALSE)*G211/12*F211,"")</f>
        <v>354.58333333333331</v>
      </c>
      <c r="J211" s="19"/>
      <c r="K211" s="22"/>
      <c r="L211" s="21" t="str">
        <f>IF(K211&lt;&gt;"",(VLOOKUP(J211,[1]Personalrichtsätze!C$35:E$37,3,FALSE)*K211*F211),"")</f>
        <v/>
      </c>
      <c r="M211" s="22"/>
      <c r="N211" s="21" t="str">
        <f>IF(M211&lt;&gt;"",(VLOOKUP(J211,[1]Personalrichtsätze!C$35:F$37,4,FALSE)*M211*F211),"")</f>
        <v/>
      </c>
      <c r="O211" s="24"/>
      <c r="P211" s="195"/>
    </row>
    <row r="212" spans="1:18" ht="15.5" x14ac:dyDescent="0.35">
      <c r="A212" s="55">
        <v>1080000011</v>
      </c>
      <c r="B212" s="56" t="s">
        <v>155</v>
      </c>
      <c r="C212" s="25" t="s">
        <v>26</v>
      </c>
      <c r="D212" s="13">
        <v>3</v>
      </c>
      <c r="E212" s="14" t="s">
        <v>156</v>
      </c>
      <c r="F212" s="15"/>
      <c r="G212" s="16"/>
      <c r="H212" s="17"/>
      <c r="I212" s="18" t="s">
        <v>19</v>
      </c>
      <c r="J212" s="19"/>
      <c r="K212" s="20"/>
      <c r="L212" s="21" t="s">
        <v>19</v>
      </c>
      <c r="M212" s="20"/>
      <c r="N212" s="21" t="s">
        <v>19</v>
      </c>
      <c r="O212" s="24">
        <v>4500.1400000000003</v>
      </c>
      <c r="P212" s="56"/>
    </row>
    <row r="213" spans="1:18" ht="15.5" x14ac:dyDescent="0.35">
      <c r="A213" s="55">
        <v>1080000011</v>
      </c>
      <c r="B213" s="56" t="s">
        <v>155</v>
      </c>
      <c r="C213" s="25" t="s">
        <v>26</v>
      </c>
      <c r="D213" s="13">
        <v>3</v>
      </c>
      <c r="E213" s="14" t="s">
        <v>157</v>
      </c>
      <c r="F213" s="15"/>
      <c r="G213" s="16"/>
      <c r="H213" s="17"/>
      <c r="I213" s="18" t="s">
        <v>19</v>
      </c>
      <c r="J213" s="19"/>
      <c r="K213" s="22"/>
      <c r="L213" s="21" t="s">
        <v>19</v>
      </c>
      <c r="M213" s="22"/>
      <c r="N213" s="21" t="s">
        <v>19</v>
      </c>
      <c r="O213" s="24">
        <v>150</v>
      </c>
      <c r="P213" s="56"/>
    </row>
    <row r="214" spans="1:18" ht="31" x14ac:dyDescent="0.35">
      <c r="A214" s="199">
        <v>1080000011</v>
      </c>
      <c r="B214" s="202" t="s">
        <v>155</v>
      </c>
      <c r="C214" s="25" t="s">
        <v>26</v>
      </c>
      <c r="D214" s="13">
        <v>2</v>
      </c>
      <c r="E214" s="14" t="s">
        <v>158</v>
      </c>
      <c r="F214" s="15"/>
      <c r="G214" s="16"/>
      <c r="H214" s="17"/>
      <c r="I214" s="18" t="s">
        <v>19</v>
      </c>
      <c r="J214" s="19"/>
      <c r="K214" s="22"/>
      <c r="L214" s="21" t="s">
        <v>19</v>
      </c>
      <c r="M214" s="22"/>
      <c r="N214" s="21" t="s">
        <v>19</v>
      </c>
      <c r="O214" s="24">
        <v>7000</v>
      </c>
      <c r="P214" s="56"/>
    </row>
    <row r="215" spans="1:18" ht="15.5" x14ac:dyDescent="0.35">
      <c r="A215" s="55">
        <v>1080000011</v>
      </c>
      <c r="B215" s="56" t="s">
        <v>155</v>
      </c>
      <c r="C215" s="25" t="s">
        <v>26</v>
      </c>
      <c r="D215" s="13">
        <v>1</v>
      </c>
      <c r="E215" s="14" t="s">
        <v>159</v>
      </c>
      <c r="F215" s="15"/>
      <c r="G215" s="16"/>
      <c r="H215" s="17"/>
      <c r="I215" s="18" t="s">
        <v>19</v>
      </c>
      <c r="J215" s="19"/>
      <c r="K215" s="22"/>
      <c r="L215" s="21" t="s">
        <v>19</v>
      </c>
      <c r="M215" s="22"/>
      <c r="N215" s="21" t="s">
        <v>19</v>
      </c>
      <c r="O215" s="24">
        <v>1500</v>
      </c>
      <c r="P215" s="56"/>
    </row>
    <row r="216" spans="1:18" ht="15.5" x14ac:dyDescent="0.35">
      <c r="A216" s="55">
        <v>1080000011</v>
      </c>
      <c r="B216" s="56" t="s">
        <v>155</v>
      </c>
      <c r="C216" s="25" t="s">
        <v>26</v>
      </c>
      <c r="D216" s="13">
        <v>3</v>
      </c>
      <c r="E216" s="14" t="s">
        <v>160</v>
      </c>
      <c r="F216" s="15"/>
      <c r="G216" s="16"/>
      <c r="H216" s="17"/>
      <c r="I216" s="18" t="s">
        <v>19</v>
      </c>
      <c r="J216" s="19"/>
      <c r="K216" s="22"/>
      <c r="L216" s="21" t="s">
        <v>19</v>
      </c>
      <c r="M216" s="22"/>
      <c r="N216" s="21" t="s">
        <v>19</v>
      </c>
      <c r="O216" s="24">
        <v>1600</v>
      </c>
      <c r="P216" s="56"/>
    </row>
    <row r="217" spans="1:18" ht="15.5" x14ac:dyDescent="0.35">
      <c r="A217" s="55">
        <v>1080000011</v>
      </c>
      <c r="B217" s="56" t="s">
        <v>155</v>
      </c>
      <c r="C217" s="25" t="s">
        <v>18</v>
      </c>
      <c r="D217" s="13">
        <v>1</v>
      </c>
      <c r="E217" s="14" t="s">
        <v>161</v>
      </c>
      <c r="F217" s="42">
        <v>2</v>
      </c>
      <c r="G217" s="43"/>
      <c r="H217" s="44"/>
      <c r="I217" s="45" t="s">
        <v>19</v>
      </c>
      <c r="J217" s="46" t="s">
        <v>21</v>
      </c>
      <c r="K217" s="47">
        <v>40</v>
      </c>
      <c r="L217" s="48">
        <v>1356.8000000000002</v>
      </c>
      <c r="M217" s="22"/>
      <c r="N217" s="21" t="s">
        <v>19</v>
      </c>
      <c r="O217" s="24"/>
      <c r="P217" s="56"/>
      <c r="R217" s="169" t="s">
        <v>236</v>
      </c>
    </row>
    <row r="218" spans="1:18" ht="15.5" x14ac:dyDescent="0.35">
      <c r="A218" s="55">
        <v>1080000011</v>
      </c>
      <c r="B218" s="56" t="s">
        <v>155</v>
      </c>
      <c r="C218" s="25" t="s">
        <v>18</v>
      </c>
      <c r="D218" s="13">
        <v>1</v>
      </c>
      <c r="E218" s="14" t="s">
        <v>162</v>
      </c>
      <c r="F218" s="42">
        <v>5</v>
      </c>
      <c r="G218" s="43"/>
      <c r="H218" s="44"/>
      <c r="I218" s="45" t="s">
        <v>19</v>
      </c>
      <c r="J218" s="46" t="s">
        <v>21</v>
      </c>
      <c r="K218" s="47">
        <v>60</v>
      </c>
      <c r="L218" s="48">
        <v>5088</v>
      </c>
      <c r="M218" s="22"/>
      <c r="N218" s="21" t="s">
        <v>19</v>
      </c>
      <c r="O218" s="24"/>
      <c r="P218" s="56"/>
    </row>
    <row r="219" spans="1:18" ht="15.5" x14ac:dyDescent="0.35">
      <c r="A219" s="55">
        <v>1080000011</v>
      </c>
      <c r="B219" s="56" t="s">
        <v>155</v>
      </c>
      <c r="C219" s="25" t="s">
        <v>26</v>
      </c>
      <c r="D219" s="13">
        <v>2</v>
      </c>
      <c r="E219" s="14" t="s">
        <v>163</v>
      </c>
      <c r="F219" s="15"/>
      <c r="G219" s="16"/>
      <c r="H219" s="17"/>
      <c r="I219" s="18" t="s">
        <v>19</v>
      </c>
      <c r="J219" s="19"/>
      <c r="K219" s="22"/>
      <c r="L219" s="21" t="s">
        <v>19</v>
      </c>
      <c r="M219" s="22"/>
      <c r="N219" s="21" t="s">
        <v>19</v>
      </c>
      <c r="O219" s="24">
        <v>6711.2</v>
      </c>
      <c r="P219" s="56"/>
    </row>
    <row r="220" spans="1:18" ht="15.5" x14ac:dyDescent="0.35">
      <c r="A220" s="55">
        <v>1080000011</v>
      </c>
      <c r="B220" s="56" t="s">
        <v>155</v>
      </c>
      <c r="C220" s="25" t="s">
        <v>26</v>
      </c>
      <c r="D220" s="13">
        <v>1</v>
      </c>
      <c r="E220" s="14" t="s">
        <v>69</v>
      </c>
      <c r="F220" s="15"/>
      <c r="G220" s="16"/>
      <c r="H220" s="17"/>
      <c r="I220" s="18" t="s">
        <v>19</v>
      </c>
      <c r="J220" s="19"/>
      <c r="K220" s="22"/>
      <c r="L220" s="21" t="s">
        <v>19</v>
      </c>
      <c r="M220" s="22"/>
      <c r="N220" s="21" t="s">
        <v>19</v>
      </c>
      <c r="O220" s="24">
        <v>1000</v>
      </c>
      <c r="P220" s="56"/>
    </row>
    <row r="221" spans="1:18" ht="15.5" x14ac:dyDescent="0.35">
      <c r="A221" s="55">
        <v>1080000011</v>
      </c>
      <c r="B221" s="56" t="s">
        <v>155</v>
      </c>
      <c r="C221" s="25" t="s">
        <v>26</v>
      </c>
      <c r="D221" s="13">
        <v>2</v>
      </c>
      <c r="E221" s="14" t="s">
        <v>164</v>
      </c>
      <c r="F221" s="15"/>
      <c r="G221" s="16"/>
      <c r="H221" s="17"/>
      <c r="I221" s="18" t="s">
        <v>19</v>
      </c>
      <c r="J221" s="19"/>
      <c r="K221" s="22"/>
      <c r="L221" s="21" t="s">
        <v>19</v>
      </c>
      <c r="M221" s="22"/>
      <c r="N221" s="21" t="s">
        <v>19</v>
      </c>
      <c r="O221" s="24">
        <v>1000</v>
      </c>
      <c r="P221" s="56"/>
    </row>
    <row r="222" spans="1:18" ht="16" thickBot="1" x14ac:dyDescent="0.4">
      <c r="A222" s="94">
        <v>1080000011</v>
      </c>
      <c r="B222" s="95" t="s">
        <v>155</v>
      </c>
      <c r="C222" s="82" t="s">
        <v>26</v>
      </c>
      <c r="D222" s="83">
        <v>1</v>
      </c>
      <c r="E222" s="84" t="s">
        <v>165</v>
      </c>
      <c r="F222" s="85"/>
      <c r="G222" s="86"/>
      <c r="H222" s="87"/>
      <c r="I222" s="88" t="s">
        <v>19</v>
      </c>
      <c r="J222" s="89"/>
      <c r="K222" s="90"/>
      <c r="L222" s="91" t="s">
        <v>19</v>
      </c>
      <c r="M222" s="90"/>
      <c r="N222" s="91" t="s">
        <v>19</v>
      </c>
      <c r="O222" s="92">
        <v>2500</v>
      </c>
      <c r="P222" s="194">
        <f>SUM(O203+O204+I205+I206+I207+L208+N209+O210+I211+O212+O213+O214+O215+O216+L217+L218+O219+O220+O221+O222)</f>
        <v>72215.873333333337</v>
      </c>
    </row>
    <row r="223" spans="1:18" ht="15.5" x14ac:dyDescent="0.35">
      <c r="A223" s="216">
        <v>1090000011</v>
      </c>
      <c r="B223" s="217" t="s">
        <v>166</v>
      </c>
      <c r="C223" s="70" t="s">
        <v>76</v>
      </c>
      <c r="D223" s="71">
        <v>2</v>
      </c>
      <c r="E223" s="72" t="s">
        <v>190</v>
      </c>
      <c r="F223" s="73">
        <v>12</v>
      </c>
      <c r="G223" s="74"/>
      <c r="H223" s="75"/>
      <c r="I223" s="76" t="s">
        <v>19</v>
      </c>
      <c r="J223" s="77"/>
      <c r="K223" s="78"/>
      <c r="L223" s="79" t="s">
        <v>19</v>
      </c>
      <c r="M223" s="78"/>
      <c r="N223" s="79" t="s">
        <v>19</v>
      </c>
      <c r="O223" s="80">
        <v>7000</v>
      </c>
      <c r="P223" s="69"/>
    </row>
    <row r="224" spans="1:18" ht="31.5" thickBot="1" x14ac:dyDescent="0.4">
      <c r="A224" s="203">
        <v>1090000011</v>
      </c>
      <c r="B224" s="204" t="s">
        <v>166</v>
      </c>
      <c r="C224" s="118" t="s">
        <v>18</v>
      </c>
      <c r="D224" s="83">
        <v>3</v>
      </c>
      <c r="E224" s="84" t="s">
        <v>191</v>
      </c>
      <c r="F224" s="85">
        <v>12</v>
      </c>
      <c r="G224" s="86"/>
      <c r="H224" s="87"/>
      <c r="I224" s="88" t="s">
        <v>19</v>
      </c>
      <c r="J224" s="89"/>
      <c r="K224" s="90"/>
      <c r="L224" s="91" t="s">
        <v>19</v>
      </c>
      <c r="M224" s="90"/>
      <c r="N224" s="91" t="s">
        <v>19</v>
      </c>
      <c r="O224" s="92">
        <v>49809.7</v>
      </c>
      <c r="P224" s="194">
        <f>SUM(O223+O224)</f>
        <v>56809.7</v>
      </c>
    </row>
    <row r="225" spans="1:16" ht="16" thickBot="1" x14ac:dyDescent="0.4">
      <c r="A225" s="171" t="s">
        <v>215</v>
      </c>
      <c r="B225" s="172" t="s">
        <v>208</v>
      </c>
      <c r="C225" s="173"/>
      <c r="D225" s="174"/>
      <c r="E225" s="175"/>
      <c r="F225" s="176"/>
      <c r="G225" s="177"/>
      <c r="H225" s="178"/>
      <c r="I225" s="179"/>
      <c r="J225" s="180"/>
      <c r="K225" s="181"/>
      <c r="L225" s="182"/>
      <c r="M225" s="181"/>
      <c r="N225" s="182"/>
      <c r="O225" s="183"/>
      <c r="P225" s="196">
        <v>20709.91</v>
      </c>
    </row>
    <row r="226" spans="1:16" ht="15.5" x14ac:dyDescent="0.35">
      <c r="A226" s="67">
        <v>1100200001</v>
      </c>
      <c r="B226" s="66" t="s">
        <v>167</v>
      </c>
      <c r="C226" s="70" t="s">
        <v>18</v>
      </c>
      <c r="D226" s="71">
        <v>2</v>
      </c>
      <c r="E226" s="72" t="s">
        <v>168</v>
      </c>
      <c r="F226" s="73">
        <v>3</v>
      </c>
      <c r="G226" s="74"/>
      <c r="H226" s="75"/>
      <c r="I226" s="76" t="s">
        <v>19</v>
      </c>
      <c r="J226" s="77" t="s">
        <v>21</v>
      </c>
      <c r="K226" s="78">
        <v>20</v>
      </c>
      <c r="L226" s="79">
        <v>1017.6000000000001</v>
      </c>
      <c r="M226" s="78"/>
      <c r="N226" s="79" t="s">
        <v>19</v>
      </c>
      <c r="O226" s="80"/>
      <c r="P226" s="69"/>
    </row>
    <row r="227" spans="1:16" ht="15.5" x14ac:dyDescent="0.35">
      <c r="A227" s="67">
        <v>1100200001</v>
      </c>
      <c r="B227" s="66" t="s">
        <v>167</v>
      </c>
      <c r="C227" s="25" t="s">
        <v>18</v>
      </c>
      <c r="D227" s="13">
        <v>2</v>
      </c>
      <c r="E227" s="14" t="s">
        <v>168</v>
      </c>
      <c r="F227" s="15">
        <v>6</v>
      </c>
      <c r="G227" s="16"/>
      <c r="H227" s="17"/>
      <c r="I227" s="18" t="s">
        <v>19</v>
      </c>
      <c r="J227" s="19" t="s">
        <v>21</v>
      </c>
      <c r="K227" s="22"/>
      <c r="L227" s="21" t="s">
        <v>19</v>
      </c>
      <c r="M227" s="22">
        <v>20</v>
      </c>
      <c r="N227" s="21">
        <v>2146.8000000000002</v>
      </c>
      <c r="O227" s="24"/>
      <c r="P227" s="56"/>
    </row>
    <row r="228" spans="1:16" ht="15.5" x14ac:dyDescent="0.35">
      <c r="A228" s="67">
        <v>1100200001</v>
      </c>
      <c r="B228" s="66" t="s">
        <v>167</v>
      </c>
      <c r="C228" s="25" t="s">
        <v>18</v>
      </c>
      <c r="D228" s="13">
        <v>1</v>
      </c>
      <c r="E228" s="14" t="s">
        <v>169</v>
      </c>
      <c r="F228" s="15">
        <v>3</v>
      </c>
      <c r="G228" s="16"/>
      <c r="H228" s="17"/>
      <c r="I228" s="18" t="s">
        <v>19</v>
      </c>
      <c r="J228" s="19" t="s">
        <v>21</v>
      </c>
      <c r="K228" s="22"/>
      <c r="L228" s="21" t="s">
        <v>19</v>
      </c>
      <c r="M228" s="22">
        <v>20</v>
      </c>
      <c r="N228" s="21">
        <v>1073.4000000000001</v>
      </c>
      <c r="O228" s="24"/>
      <c r="P228" s="56"/>
    </row>
    <row r="229" spans="1:16" ht="15.5" x14ac:dyDescent="0.35">
      <c r="A229" s="67">
        <v>1100200001</v>
      </c>
      <c r="B229" s="66" t="s">
        <v>167</v>
      </c>
      <c r="C229" s="25" t="s">
        <v>18</v>
      </c>
      <c r="D229" s="13">
        <v>1</v>
      </c>
      <c r="E229" s="14" t="s">
        <v>170</v>
      </c>
      <c r="F229" s="15">
        <v>2</v>
      </c>
      <c r="G229" s="16"/>
      <c r="H229" s="17"/>
      <c r="I229" s="18" t="s">
        <v>19</v>
      </c>
      <c r="J229" s="19" t="s">
        <v>21</v>
      </c>
      <c r="K229" s="22">
        <v>25</v>
      </c>
      <c r="L229" s="21">
        <v>848</v>
      </c>
      <c r="M229" s="22"/>
      <c r="N229" s="21" t="s">
        <v>19</v>
      </c>
      <c r="O229" s="24"/>
      <c r="P229" s="56"/>
    </row>
    <row r="230" spans="1:16" ht="15.5" x14ac:dyDescent="0.35">
      <c r="A230" s="67">
        <v>1100200001</v>
      </c>
      <c r="B230" s="66" t="s">
        <v>167</v>
      </c>
      <c r="C230" s="25" t="s">
        <v>18</v>
      </c>
      <c r="D230" s="13">
        <v>1</v>
      </c>
      <c r="E230" s="14" t="s">
        <v>171</v>
      </c>
      <c r="F230" s="15">
        <v>2</v>
      </c>
      <c r="G230" s="16"/>
      <c r="H230" s="17"/>
      <c r="I230" s="18" t="s">
        <v>19</v>
      </c>
      <c r="J230" s="19" t="s">
        <v>21</v>
      </c>
      <c r="K230" s="22">
        <v>20</v>
      </c>
      <c r="L230" s="21">
        <v>678.40000000000009</v>
      </c>
      <c r="M230" s="22"/>
      <c r="N230" s="21" t="s">
        <v>19</v>
      </c>
      <c r="O230" s="24"/>
      <c r="P230" s="56"/>
    </row>
    <row r="231" spans="1:16" ht="15.5" x14ac:dyDescent="0.35">
      <c r="A231" s="67">
        <v>1100200001</v>
      </c>
      <c r="B231" s="66" t="s">
        <v>167</v>
      </c>
      <c r="C231" s="25" t="s">
        <v>18</v>
      </c>
      <c r="D231" s="13">
        <v>1</v>
      </c>
      <c r="E231" s="14" t="s">
        <v>171</v>
      </c>
      <c r="F231" s="15">
        <v>2</v>
      </c>
      <c r="G231" s="16"/>
      <c r="H231" s="17"/>
      <c r="I231" s="18" t="s">
        <v>19</v>
      </c>
      <c r="J231" s="19" t="s">
        <v>21</v>
      </c>
      <c r="K231" s="22"/>
      <c r="L231" s="21" t="s">
        <v>19</v>
      </c>
      <c r="M231" s="22">
        <v>20</v>
      </c>
      <c r="N231" s="21">
        <v>715.6</v>
      </c>
      <c r="O231" s="24"/>
      <c r="P231" s="56"/>
    </row>
    <row r="232" spans="1:16" ht="15.5" x14ac:dyDescent="0.35">
      <c r="A232" s="67">
        <v>1100200001</v>
      </c>
      <c r="B232" s="66" t="s">
        <v>167</v>
      </c>
      <c r="C232" s="25" t="s">
        <v>18</v>
      </c>
      <c r="D232" s="13">
        <v>1</v>
      </c>
      <c r="E232" s="14" t="s">
        <v>172</v>
      </c>
      <c r="F232" s="15">
        <v>2</v>
      </c>
      <c r="G232" s="16"/>
      <c r="H232" s="17"/>
      <c r="I232" s="18" t="s">
        <v>19</v>
      </c>
      <c r="J232" s="19" t="s">
        <v>21</v>
      </c>
      <c r="K232" s="22">
        <v>20</v>
      </c>
      <c r="L232" s="21">
        <v>678.40000000000009</v>
      </c>
      <c r="M232" s="22"/>
      <c r="N232" s="21" t="s">
        <v>19</v>
      </c>
      <c r="O232" s="24"/>
      <c r="P232" s="56"/>
    </row>
    <row r="233" spans="1:16" ht="15.5" x14ac:dyDescent="0.35">
      <c r="A233" s="67">
        <v>1100200001</v>
      </c>
      <c r="B233" s="66" t="s">
        <v>167</v>
      </c>
      <c r="C233" s="25" t="s">
        <v>18</v>
      </c>
      <c r="D233" s="13">
        <v>1</v>
      </c>
      <c r="E233" s="14" t="s">
        <v>172</v>
      </c>
      <c r="F233" s="15">
        <v>1</v>
      </c>
      <c r="G233" s="16"/>
      <c r="H233" s="17"/>
      <c r="I233" s="18" t="s">
        <v>19</v>
      </c>
      <c r="J233" s="19" t="s">
        <v>21</v>
      </c>
      <c r="K233" s="22"/>
      <c r="L233" s="21" t="s">
        <v>19</v>
      </c>
      <c r="M233" s="22">
        <v>20</v>
      </c>
      <c r="N233" s="21">
        <v>357.8</v>
      </c>
      <c r="O233" s="24"/>
      <c r="P233" s="56"/>
    </row>
    <row r="234" spans="1:16" ht="15.5" x14ac:dyDescent="0.35">
      <c r="A234" s="67">
        <v>1100200001</v>
      </c>
      <c r="B234" s="66" t="s">
        <v>167</v>
      </c>
      <c r="C234" s="25" t="s">
        <v>18</v>
      </c>
      <c r="D234" s="13">
        <v>1</v>
      </c>
      <c r="E234" s="14" t="s">
        <v>173</v>
      </c>
      <c r="F234" s="15">
        <v>2</v>
      </c>
      <c r="G234" s="16"/>
      <c r="H234" s="17"/>
      <c r="I234" s="18" t="s">
        <v>19</v>
      </c>
      <c r="J234" s="19" t="s">
        <v>21</v>
      </c>
      <c r="K234" s="22"/>
      <c r="L234" s="21" t="s">
        <v>19</v>
      </c>
      <c r="M234" s="22">
        <v>20</v>
      </c>
      <c r="N234" s="21">
        <v>715.6</v>
      </c>
      <c r="O234" s="24"/>
      <c r="P234" s="56"/>
    </row>
    <row r="235" spans="1:16" ht="15.5" x14ac:dyDescent="0.35">
      <c r="A235" s="67">
        <v>1100200001</v>
      </c>
      <c r="B235" s="66" t="s">
        <v>167</v>
      </c>
      <c r="C235" s="25" t="s">
        <v>18</v>
      </c>
      <c r="D235" s="13">
        <v>1</v>
      </c>
      <c r="E235" s="14" t="s">
        <v>174</v>
      </c>
      <c r="F235" s="15">
        <v>3</v>
      </c>
      <c r="G235" s="16"/>
      <c r="H235" s="17"/>
      <c r="I235" s="18" t="s">
        <v>19</v>
      </c>
      <c r="J235" s="19" t="s">
        <v>21</v>
      </c>
      <c r="K235" s="22"/>
      <c r="L235" s="21" t="s">
        <v>19</v>
      </c>
      <c r="M235" s="22">
        <v>20</v>
      </c>
      <c r="N235" s="21">
        <v>1073.4000000000001</v>
      </c>
      <c r="O235" s="24"/>
      <c r="P235" s="56"/>
    </row>
    <row r="236" spans="1:16" ht="16" thickBot="1" x14ac:dyDescent="0.4">
      <c r="A236" s="145">
        <v>1100200001</v>
      </c>
      <c r="B236" s="122" t="s">
        <v>167</v>
      </c>
      <c r="C236" s="82" t="s">
        <v>26</v>
      </c>
      <c r="D236" s="83">
        <v>2</v>
      </c>
      <c r="E236" s="84" t="s">
        <v>175</v>
      </c>
      <c r="F236" s="85"/>
      <c r="G236" s="86"/>
      <c r="H236" s="87"/>
      <c r="I236" s="88" t="s">
        <v>19</v>
      </c>
      <c r="J236" s="89"/>
      <c r="K236" s="90"/>
      <c r="L236" s="91" t="s">
        <v>19</v>
      </c>
      <c r="M236" s="90"/>
      <c r="N236" s="91" t="s">
        <v>19</v>
      </c>
      <c r="O236" s="92">
        <v>6.83</v>
      </c>
      <c r="P236" s="166">
        <f>SUM(L226+N227+N228+L229+L230+N231+L232+N233+N234+N235+O236)</f>
        <v>9311.83</v>
      </c>
    </row>
    <row r="237" spans="1:16" ht="16" thickBot="1" x14ac:dyDescent="0.4">
      <c r="A237" s="171" t="s">
        <v>215</v>
      </c>
      <c r="B237" s="172" t="s">
        <v>207</v>
      </c>
      <c r="C237" s="173"/>
      <c r="D237" s="174"/>
      <c r="E237" s="175"/>
      <c r="F237" s="176"/>
      <c r="G237" s="177"/>
      <c r="H237" s="178"/>
      <c r="I237" s="179"/>
      <c r="J237" s="180"/>
      <c r="K237" s="181"/>
      <c r="L237" s="182"/>
      <c r="M237" s="181"/>
      <c r="N237" s="182"/>
      <c r="O237" s="183"/>
      <c r="P237" s="186">
        <v>74255.37</v>
      </c>
    </row>
    <row r="238" spans="1:16" ht="15.5" x14ac:dyDescent="0.35">
      <c r="A238" s="67">
        <v>1110000011</v>
      </c>
      <c r="B238" s="66" t="s">
        <v>176</v>
      </c>
      <c r="C238" s="70" t="s">
        <v>26</v>
      </c>
      <c r="D238" s="71">
        <v>2</v>
      </c>
      <c r="E238" s="72" t="s">
        <v>177</v>
      </c>
      <c r="F238" s="73"/>
      <c r="G238" s="74"/>
      <c r="H238" s="146"/>
      <c r="I238" s="147" t="s">
        <v>19</v>
      </c>
      <c r="J238" s="77"/>
      <c r="K238" s="111"/>
      <c r="L238" s="148" t="s">
        <v>19</v>
      </c>
      <c r="M238" s="111"/>
      <c r="N238" s="148" t="s">
        <v>19</v>
      </c>
      <c r="O238" s="189">
        <v>7000</v>
      </c>
      <c r="P238" s="69"/>
    </row>
    <row r="239" spans="1:16" ht="15.5" x14ac:dyDescent="0.35">
      <c r="A239" s="67">
        <v>1110000011</v>
      </c>
      <c r="B239" s="66" t="s">
        <v>176</v>
      </c>
      <c r="C239" s="25" t="s">
        <v>18</v>
      </c>
      <c r="D239" s="13">
        <v>1</v>
      </c>
      <c r="E239" s="14" t="s">
        <v>178</v>
      </c>
      <c r="F239" s="15"/>
      <c r="G239" s="16"/>
      <c r="H239" s="61"/>
      <c r="I239" s="62" t="s">
        <v>19</v>
      </c>
      <c r="J239" s="19"/>
      <c r="K239" s="60"/>
      <c r="L239" s="63" t="s">
        <v>19</v>
      </c>
      <c r="M239" s="60"/>
      <c r="N239" s="63" t="s">
        <v>19</v>
      </c>
      <c r="O239" s="190">
        <v>7000</v>
      </c>
      <c r="P239" s="56"/>
    </row>
    <row r="240" spans="1:16" ht="15.5" x14ac:dyDescent="0.35">
      <c r="A240" s="67">
        <v>1110000011</v>
      </c>
      <c r="B240" s="66" t="s">
        <v>176</v>
      </c>
      <c r="C240" s="25" t="s">
        <v>26</v>
      </c>
      <c r="D240" s="13">
        <v>2</v>
      </c>
      <c r="E240" s="14" t="s">
        <v>179</v>
      </c>
      <c r="F240" s="15"/>
      <c r="G240" s="16"/>
      <c r="H240" s="61"/>
      <c r="I240" s="62" t="s">
        <v>19</v>
      </c>
      <c r="J240" s="19"/>
      <c r="K240" s="60"/>
      <c r="L240" s="63" t="s">
        <v>19</v>
      </c>
      <c r="M240" s="60"/>
      <c r="N240" s="63" t="s">
        <v>19</v>
      </c>
      <c r="O240" s="190">
        <v>102604.74</v>
      </c>
      <c r="P240" s="56"/>
    </row>
    <row r="241" spans="1:17" ht="16" thickBot="1" x14ac:dyDescent="0.4">
      <c r="A241" s="145">
        <v>1110000011</v>
      </c>
      <c r="B241" s="122" t="s">
        <v>176</v>
      </c>
      <c r="C241" s="82" t="s">
        <v>18</v>
      </c>
      <c r="D241" s="83">
        <v>2</v>
      </c>
      <c r="E241" s="84" t="s">
        <v>180</v>
      </c>
      <c r="F241" s="85">
        <v>12</v>
      </c>
      <c r="G241" s="86"/>
      <c r="H241" s="87" t="s">
        <v>31</v>
      </c>
      <c r="I241" s="149" t="s">
        <v>19</v>
      </c>
      <c r="J241" s="89"/>
      <c r="K241" s="115"/>
      <c r="L241" s="150" t="s">
        <v>19</v>
      </c>
      <c r="M241" s="115"/>
      <c r="N241" s="150" t="s">
        <v>19</v>
      </c>
      <c r="O241" s="191">
        <v>7800</v>
      </c>
      <c r="P241" s="194">
        <f>SUM(O238+O239+O240+O241)</f>
        <v>124404.74</v>
      </c>
    </row>
    <row r="242" spans="1:17" ht="16" thickBot="1" x14ac:dyDescent="0.4">
      <c r="A242" s="210"/>
      <c r="B242" s="210"/>
      <c r="C242" s="210"/>
      <c r="D242" s="210"/>
      <c r="E242" s="210"/>
      <c r="F242" s="210"/>
      <c r="G242" s="210"/>
      <c r="H242" s="210"/>
      <c r="I242" s="210"/>
      <c r="J242" s="210"/>
      <c r="K242" s="210"/>
      <c r="L242" s="210"/>
      <c r="M242" s="210"/>
      <c r="N242" s="210"/>
      <c r="O242" s="210"/>
      <c r="P242" s="215">
        <f>SUM(P13+P26+P27+P32+P40+P50+P53+P58+P64+P79+P83+P91+P94+P104+P109+P112+P115+P122+P128+P129+P131+P136+P147+P152+P153+P155+P158+P172+P175+P180+P190+P197+P202+P222+P224+P225+P236+P237+P241)</f>
        <v>1184999.9133333333</v>
      </c>
    </row>
    <row r="244" spans="1:17" ht="15.5" x14ac:dyDescent="0.35">
      <c r="B244" s="210"/>
    </row>
    <row r="245" spans="1:17" x14ac:dyDescent="0.35">
      <c r="P245" s="188"/>
    </row>
    <row r="246" spans="1:17" x14ac:dyDescent="0.35">
      <c r="P246" s="188"/>
      <c r="Q246" s="188"/>
    </row>
  </sheetData>
  <mergeCells count="4">
    <mergeCell ref="K5:L5"/>
    <mergeCell ref="M5:N5"/>
    <mergeCell ref="A1:P1"/>
    <mergeCell ref="A2:P2"/>
  </mergeCells>
  <dataValidations count="19">
    <dataValidation type="textLength" allowBlank="1" showInputMessage="1" showErrorMessage="1" errorTitle="VZÄ-Anteil" error="VZÄ-Anteile bitte wie folgt eingeben:_x000a_z.B 1,00 =100% Beschäftigungsumfang; 0,75 =75% Beschäftigungsumfang; 0,50 = 50% Beschäftigungsumfang usw._x000a_" promptTitle="VZÄ-Anteile eingeben" prompt="VZÄ-Anteile bitte wie folgt eingeben:_x000a_z.B 1,00 =100% Beschäftigungsumfang; 0,75 =75% Beschäftigungsumfang; 0,50 = 50% Beschäftigungsumfang usw._x000a_" sqref="G181:G241 G7:G175" xr:uid="{25933BAA-20DF-4835-8C6A-F1F13C6DBF71}">
      <formula1>1</formula1>
      <formula2>4</formula2>
    </dataValidation>
    <dataValidation type="whole" allowBlank="1" showInputMessage="1" showErrorMessage="1" errorTitle="Stufe lt. VwV" error="nur Stufe 1, 2 oder 3 zulässig" promptTitle="Zuordnung Maßnahme Stufe lt. VwV" sqref="D7:D99 D181:D241 D101:D175" xr:uid="{5139D542-2CD0-4C50-A8F3-AC35408EBCD6}">
      <formula1>1</formula1>
      <formula2>3</formula2>
    </dataValidation>
    <dataValidation type="list" allowBlank="1" showInputMessage="1" showErrorMessage="1" errorTitle="Wertigkeit" error="Wertigkeit in E-Stufen lt. Liste_x000a_" promptTitle="Wertigkeit" prompt="Wertigkeit" sqref="H181:H237 H7:H53 H59:H175" xr:uid="{98197422-2C96-422B-8BD2-718FBF6D9635}">
      <formula1>"E1, E2, E2Ü, E15Ü, E2-E5, E6-E9, E3, E4, E5, E6, E7, E8, E9a, E9b, E10, E11, E12, E13, E13Ü, E14, E15, PKW-Fahrer,"</formula1>
    </dataValidation>
    <dataValidation type="list" allowBlank="1" showInputMessage="1" showErrorMessage="1" errorTitle="Kategorie Hiwi" error="Bitte eine der drei Auswahlmöglichkeiten eingeben" promptTitle="Auswahl Art Hiwi" prompt="Bitte geben Sie aus der Liste die Art der Hilfskraft an; die Kategorien a), b) und c) sind unten inhaltlich aufgeführt_x000a_" sqref="J181:J237 J59:J91 J7:J53 J95:J175" xr:uid="{F79965A0-B4FF-45B9-A7D4-492E54AF6508}">
      <mc:AlternateContent xmlns:x12ac="http://schemas.microsoft.com/office/spreadsheetml/2011/1/ac" xmlns:mc="http://schemas.openxmlformats.org/markup-compatibility/2006">
        <mc:Choice Requires="x12ac">
          <x12ac:list>a) Hiwi abg.HB," b) Hiwi FH,BCAb", c) stud. Hilfskraft</x12ac:list>
        </mc:Choice>
        <mc:Fallback>
          <formula1>"a) Hiwi abg.HB, b) Hiwi FH,BCAb, c) stud. Hilfskraft"</formula1>
        </mc:Fallback>
      </mc:AlternateContent>
    </dataValidation>
    <dataValidation type="list" allowBlank="1" showInputMessage="1" showErrorMessage="1" errorTitle="Werteeingabe eingeschränkt" error="Werteeingabe auf Auswahlliste beschränkt" promptTitle="Kategorie" sqref="C181:C237 C46:C53 C7:C44 C59:C175" xr:uid="{2405E041-9F86-432E-81FE-C0A6122A62FF}">
      <formula1>"Personal, Sachmittel, Literaturmittel, Investitionen"</formula1>
    </dataValidation>
    <dataValidation type="textLength" operator="lessThanOrEqual" allowBlank="1" showInputMessage="1" showErrorMessage="1" errorTitle="Monate" error="Bitte ganze oder halbe Monate eingeben." promptTitle="Monate" prompt="Bitte ganze oder halbe Monate eintragen; z.B. 4 od. 4,5 Monate_x000a_" sqref="F181:F237 F7:F53 F59:F175" xr:uid="{392B3912-4436-4E72-8C09-C0400490CCA9}">
      <formula1>3</formula1>
    </dataValidation>
    <dataValidation type="textLength" operator="lessThanOrEqual" allowBlank="1" showInputMessage="1" showErrorMessage="1" errorTitle="Monate" error="Bitte ganze oder halbe Monate eingeben." promptTitle="Monate" prompt="Bitte ganze oder halbe Monate eintragen; z.B. 4 od. 4,5 Monate_x000a_" sqref="F238:F241 F54:F58" xr:uid="{4B37441C-2C82-482B-9C6D-C61E5D06954E}">
      <formula1>3</formula1>
      <formula2>0</formula2>
    </dataValidation>
    <dataValidation type="list" allowBlank="1" showInputMessage="1" showErrorMessage="1" errorTitle="Werteeingabe eingeschränkt" error="Werteeingabe auf Auswahlliste beschränkt" promptTitle="Kategorie" sqref="C238:C241 C54:C58" xr:uid="{21F4D67B-3A9C-451F-9E4A-4DF40FCCC35C}">
      <formula1>"Personal,Sachmittel,Literaturmittel,Investitionen"</formula1>
      <formula2>0</formula2>
    </dataValidation>
    <dataValidation type="list" allowBlank="1" showInputMessage="1" showErrorMessage="1" errorTitle="Kategorie Hiwi" error="Bitte eine der drei Auswahlmöglichkeiten eingeben" promptTitle="Auswahl Art Hiwi" prompt="Bitte geben Sie aus der Liste die Art der Hilfskraft an; die Kategorien a), b) und c) sind unten inhaltlich aufgeführt_x000a_" sqref="J92:J94" xr:uid="{D5C68415-E514-4DEC-AF84-15A5FEFA8652}">
      <formula1>"a) Hiwi abg.HB, b) Hiwi FH,BCAb, c) stud. Hilfskraft"</formula1>
    </dataValidation>
    <dataValidation type="list" allowBlank="1" showInputMessage="1" showErrorMessage="1" prompt="Wertigkeit - Wertigkeit" sqref="H176:H180" xr:uid="{535F389A-A84C-4450-9865-48B3633D0263}">
      <formula1>"E1,E2,E2Ü,E15Ü,E2-E5,E6-E9,E3,E4,E5,E6,E7,E8,E9a,E9b,E10,E11,E12,E13,E13Ü,E14,E15,PKW-Fahrer"</formula1>
    </dataValidation>
    <dataValidation type="list" allowBlank="1" showInputMessage="1" showErrorMessage="1" prompt="Auswahl Art Hiwi - Bitte geben Sie aus der Liste die Art der Hilfskraft an; die Kategorien a), b) und c) sind unten inhaltlich aufgeführt_x000a_" sqref="J176:J180" xr:uid="{30B2449E-7ED0-471F-866D-00EBB3076A2B}">
      <formula1>"a) Hiwi abg.HB,b) Hiwi FH,BCAb,c) stud. Hilfskraft"</formula1>
    </dataValidation>
    <dataValidation type="decimal" allowBlank="1" showInputMessage="1" showErrorMessage="1" prompt="Zuordnung Maßnahme Stufe lt. VwV" sqref="D176:D180" xr:uid="{9B778E82-4BA8-4711-85BD-D1F2F11E6433}">
      <formula1>1</formula1>
      <formula2>3</formula2>
    </dataValidation>
    <dataValidation type="custom" allowBlank="1" showInputMessage="1" showErrorMessage="1" prompt="VZÄ-Anteile eingeben - VZÄ-Anteile bitte wie folgt eingeben:_x000a_z.B 1,00 =100% Beschäftigungsumfang; 0,75 =75% Beschäftigungsumfang; 0,50 = 50% Beschäftigungsumfang usw._x000a_" sqref="G176:G180" xr:uid="{15EB9DDC-B5C0-4AEA-ABC4-AC638A7F61CB}">
      <formula1>AND(GTE(LEN(G176),MIN((1),(4))),LTE(LEN(G176),MAX((1),(4))))</formula1>
    </dataValidation>
    <dataValidation type="list" allowBlank="1" showInputMessage="1" showErrorMessage="1" prompt="Kategorie" sqref="C176:C180" xr:uid="{D0F25EA0-645E-456E-B391-9AD6BC7735BF}">
      <formula1>"Personal,Sachmittel,Literaturmittel,Investitionen"</formula1>
    </dataValidation>
    <dataValidation type="custom" allowBlank="1" showInputMessage="1" showErrorMessage="1" prompt="Monate - Bitte ganze oder halbe Monate eintragen; z.B. 4 od. 4,5 Monate_x000a_" sqref="F176:F180" xr:uid="{030C4B9E-D55B-4B35-B3BB-639CD9498B4F}">
      <formula1>LTE(LEN(F176),(3))</formula1>
    </dataValidation>
    <dataValidation type="list" allowBlank="1" showInputMessage="1" showErrorMessage="1" errorTitle="Wertigkeit" error="Wertigkeit in E-Stufen lt. Liste_x000a_" promptTitle="Wertigkeit" prompt="Wertigkeit" sqref="H238:H241" xr:uid="{01043C68-A669-449F-B1D6-0D838707DEEE}">
      <formula1>"E1,E2,E2Ü,E15Ü,E2-E5,E6-E9,E3,E4,E5,E6,E7,E8,E9a,E9b,E10,E11,E12,E13,E13Ü,E14,E15,PKW-Fahrer,"</formula1>
      <formula2>0</formula2>
    </dataValidation>
    <dataValidation type="list" allowBlank="1" showInputMessage="1" showErrorMessage="1" errorTitle="Kategorie Hiwi" error="Bitte eine der drei Auswahlmöglichkeiten eingeben" promptTitle="Auswahl Art Hiwi" prompt="Bitte geben Sie aus der Liste die Art der Hilfskraft an; die Kategorien a), b) und c) sind unten inhaltlich aufgeführt_x000a_" sqref="J238:J241" xr:uid="{68E44AE6-1AFE-4E04-AC86-A408C15FF214}">
      <mc:AlternateContent xmlns:x12ac="http://schemas.microsoft.com/office/spreadsheetml/2011/1/ac" xmlns:mc="http://schemas.openxmlformats.org/markup-compatibility/2006">
        <mc:Choice Requires="x12ac">
          <x12ac:list>a) Hiwi abg.HB," b) Hiwi FH,BCAb", c) stud. Hilfskraft</x12ac:list>
        </mc:Choice>
        <mc:Fallback>
          <formula1>"a) Hiwi abg.HB, b) Hiwi FH,BCAb, c) stud. Hilfskraft"</formula1>
        </mc:Fallback>
      </mc:AlternateContent>
      <formula2>0</formula2>
    </dataValidation>
    <dataValidation type="list" allowBlank="1" showInputMessage="1" showErrorMessage="1" errorTitle="Kategorie Hiwi" error="Bitte eine der drei Auswahlmöglichkeiten eingeben" promptTitle="Auswahl Art Hiwi" prompt="Bitte geben Sie aus der Liste die Art der Hilfskraft an; die Kategorien a), b) und c) sind unten inhaltlich aufgeführt_x000a_" sqref="J54:J58" xr:uid="{A1411B3F-3149-4D55-9354-5B55041114F1}">
      <formula1>"a) Hiwi abg.HB,b) Hiwi FH,BCAb,c) stud. Hilfskraft"</formula1>
      <formula2>0</formula2>
    </dataValidation>
    <dataValidation type="list" allowBlank="1" showInputMessage="1" showErrorMessage="1" errorTitle="Wertigkeit" error="Wertigkeit in E-Stufen lt. Liste_x000a_" promptTitle="Wertigkeit" prompt="Wertigkeit" sqref="H54:H58" xr:uid="{8C00FBED-41C5-4B09-B24F-DA265AD8CB04}">
      <formula1>"E1,E2,E2Ü,E15Ü,E2-E5,E6-E9,E3,E4,E5,E6,E7,E8,E9a,E9b,E10,E11,E12,E13,E13Ü,E14,E15,PKW-Fahrer"</formula1>
      <formula2>0</formula2>
    </dataValidation>
  </dataValidation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Jule</dc:creator>
  <cp:lastModifiedBy>Jule R.</cp:lastModifiedBy>
  <dcterms:created xsi:type="dcterms:W3CDTF">2015-06-05T18:19:34Z</dcterms:created>
  <dcterms:modified xsi:type="dcterms:W3CDTF">2024-07-15T10:05:55Z</dcterms:modified>
</cp:coreProperties>
</file>